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368" windowHeight="9924" tabRatio="688" activeTab="1"/>
  </bookViews>
  <sheets>
    <sheet name="Erläuterungen" sheetId="1" r:id="rId1"/>
    <sheet name="DRG" sheetId="2" r:id="rId2"/>
    <sheet name="Anl.2 FPV_ÜL" sheetId="3" r:id="rId3"/>
    <sheet name="Anl.2 FPV" sheetId="4" r:id="rId4"/>
    <sheet name="Anl.3 FPV_Tag_ÜL" sheetId="5" r:id="rId5"/>
    <sheet name="Anl.3 FPV_Tag" sheetId="6" r:id="rId6"/>
    <sheet name="Anl.3 FPV_Fall_ÜL" sheetId="7" r:id="rId7"/>
    <sheet name="Anl.3 FPV_Fall" sheetId="8" r:id="rId8"/>
    <sheet name="Anl.4 FPV_ÜL" sheetId="9" r:id="rId9"/>
    <sheet name="Anl.4 FPV" sheetId="10" r:id="rId10"/>
    <sheet name="NUB" sheetId="11" r:id="rId11"/>
    <sheet name="BS EA 2007" sheetId="12" r:id="rId12"/>
  </sheets>
  <externalReferences>
    <externalReference r:id="rId15"/>
    <externalReference r:id="rId16"/>
  </externalReferences>
  <definedNames>
    <definedName name="_PreDRG">#REF!</definedName>
    <definedName name="Anlage3">#REF!</definedName>
    <definedName name="Beleg">#REF!</definedName>
    <definedName name="Belegabteilung">#REF!</definedName>
    <definedName name="belegalt">#REF!</definedName>
    <definedName name="BFW_mA">#REF!</definedName>
    <definedName name="CM_Ist_abUmstieg">#REF!</definedName>
    <definedName name="CM_VE">#REF!</definedName>
    <definedName name="CM_VE_abUmstieg">#REF!</definedName>
    <definedName name="CMI_Ist">#REF!</definedName>
    <definedName name="CMI_VE">#REF!</definedName>
    <definedName name="_xlnm.Print_Area" localSheetId="11">'BS EA 2007'!$A$1:$F$133</definedName>
    <definedName name="_xlnm.Print_Titles" localSheetId="7">'Anl.3 FPV_Fall'!$5:$7</definedName>
    <definedName name="_xlnm.Print_Titles" localSheetId="6">'Anl.3 FPV_Fall_ÜL'!$5:$7</definedName>
    <definedName name="_xlnm.Print_Titles" localSheetId="4">'Anl.3 FPV_Tag_ÜL'!$5:$7</definedName>
    <definedName name="_xlnm.Print_Titles" localSheetId="9">'Anl.4 FPV'!$5:$7</definedName>
    <definedName name="_xlnm.Print_Titles" localSheetId="8">'Anl.4 FPV_ÜL'!$5:$7</definedName>
    <definedName name="_xlnm.Print_Titles" localSheetId="11">'BS EA 2007'!$1:$2</definedName>
    <definedName name="Erlöse_IstGanzjahr">#REF!</definedName>
    <definedName name="Erlöse_VEbisUmstieg">#REF!</definedName>
    <definedName name="Fehler_DRG">#REF!</definedName>
    <definedName name="FP_Belegkatalog">#REF!</definedName>
    <definedName name="FP_Hauptkatalog">#REF!</definedName>
    <definedName name="FZ_Ist">#REF!</definedName>
    <definedName name="FZ_VE">#REF!</definedName>
    <definedName name="Gesamtbetrag_mA">#REF!</definedName>
    <definedName name="Haupt">#REF!</definedName>
    <definedName name="Hauptabteilung">#REF!</definedName>
    <definedName name="hauptalt">#REF!</definedName>
    <definedName name="Katalog">#REF!</definedName>
    <definedName name="MDC_01">#REF!</definedName>
    <definedName name="MDC_02">#REF!</definedName>
    <definedName name="MDC_03">#REF!</definedName>
    <definedName name="MDC_04">#REF!</definedName>
    <definedName name="MDC_05">#REF!</definedName>
    <definedName name="MDC_06">#REF!</definedName>
    <definedName name="MDC_07">#REF!</definedName>
    <definedName name="MDC_08">#REF!</definedName>
    <definedName name="MDC_09">#REF!</definedName>
    <definedName name="MDC_1">#REF!</definedName>
    <definedName name="MDC_10">#REF!</definedName>
    <definedName name="MDC_11">#REF!</definedName>
    <definedName name="MDC_12">#REF!</definedName>
    <definedName name="MDC_13">#REF!</definedName>
    <definedName name="MDC_14">#REF!</definedName>
    <definedName name="MDC_15">#REF!</definedName>
    <definedName name="MDC_16">#REF!</definedName>
    <definedName name="MDC_17">#REF!</definedName>
    <definedName name="MDC_18">#REF!</definedName>
    <definedName name="MDC_19">#REF!</definedName>
    <definedName name="MDC_2">#REF!</definedName>
    <definedName name="MDC_20">#REF!</definedName>
    <definedName name="MDC_21">#REF!</definedName>
    <definedName name="MDC_22">#REF!</definedName>
    <definedName name="MDC_23">#REF!</definedName>
    <definedName name="MDC_3">#REF!</definedName>
    <definedName name="MDC_4">#REF!</definedName>
    <definedName name="MDC_5">#REF!</definedName>
    <definedName name="MDC_6">#REF!</definedName>
    <definedName name="MDC_7">#REF!</definedName>
    <definedName name="MDC_8">#REF!</definedName>
    <definedName name="MDC_9">#REF!</definedName>
    <definedName name="Mehr_Mindererlöse">#REF!</definedName>
    <definedName name="Mehr_Mindererlöse_DRG">'[1]Ausgleich_BFW'!$D$32</definedName>
    <definedName name="Mehr_Mindererlöse_sonstigeEntgelte">#REF!</definedName>
    <definedName name="Mehrerlösausgleich">#REF!</definedName>
    <definedName name="MehrMinderfälle">#REF!</definedName>
    <definedName name="Mindererlösausgleich">#REF!</definedName>
    <definedName name="Mindererlöse">#REF!</definedName>
    <definedName name="Pre_DRG">#REF!</definedName>
    <definedName name="Schritt1__E1Plus_Pool1">#REF!</definedName>
    <definedName name="SonstigeEntgelte_Ist">#REF!</definedName>
    <definedName name="SonstigeEntgelte_VE">#REF!</definedName>
    <definedName name="sonstigeMehrerlöse">#REF!</definedName>
    <definedName name="Spitzausgleich">#REF!</definedName>
    <definedName name="Umstiegszeitpunkt">#REF!</definedName>
    <definedName name="x">'BS EA 2007'!$D$51</definedName>
    <definedName name="XX_Formeln">#REF!</definedName>
    <definedName name="ZuAbschlag_je_BWR">#REF!</definedName>
    <definedName name="Zusatz">#REF!</definedName>
  </definedNames>
  <calcPr fullCalcOnLoad="1"/>
</workbook>
</file>

<file path=xl/comments12.xml><?xml version="1.0" encoding="utf-8"?>
<comments xmlns="http://schemas.openxmlformats.org/spreadsheetml/2006/main">
  <authors>
    <author>Fielitz</author>
    <author>Gehlert</author>
  </authors>
  <commentList>
    <comment ref="C6" authorId="0">
      <text>
        <r>
          <rPr>
            <sz val="8"/>
            <rFont val="Tahoma"/>
            <family val="0"/>
          </rPr>
          <t xml:space="preserve">ver. Erlösbudget:
- ohne ZE (E2)
- ohne § 6 Abs.2a
 einschl. Ausgleichen
= DRG-Erlöse für Jahresfälle
</t>
        </r>
      </text>
    </comment>
    <comment ref="C9" authorId="0">
      <text>
        <r>
          <rPr>
            <sz val="8"/>
            <rFont val="Tahoma"/>
            <family val="0"/>
          </rPr>
          <t>vereinbarte Erlöse aus:
ZE (E2) + § 6 Abs.2a
ohne ÜL</t>
        </r>
      </text>
    </comment>
    <comment ref="C10" authorId="0">
      <text>
        <r>
          <rPr>
            <sz val="8"/>
            <rFont val="Tahoma"/>
            <family val="0"/>
          </rPr>
          <t>vereinbarte ZE für Arzneimittel+ Medikalprodukte
ohne ÜL</t>
        </r>
      </text>
    </comment>
    <comment ref="C12" authorId="0">
      <text>
        <r>
          <rPr>
            <sz val="8"/>
            <rFont val="Tahoma"/>
            <family val="0"/>
          </rPr>
          <t xml:space="preserve">Summe der vereinbarten Erlöse aus DRG's + ZE (E2) + § 6bs. 2a
</t>
        </r>
      </text>
    </comment>
    <comment ref="C7" authorId="0">
      <text>
        <r>
          <rPr>
            <sz val="8"/>
            <rFont val="Tahoma"/>
            <family val="0"/>
          </rPr>
          <t xml:space="preserve">davon: Berechnung der verb. Erlöse f. Schwerverletzte aus:
- (verb. BWR * BFW m. A+B)
</t>
        </r>
      </text>
    </comment>
    <comment ref="C8" authorId="0">
      <text>
        <r>
          <rPr>
            <sz val="8"/>
            <rFont val="Tahoma"/>
            <family val="0"/>
          </rPr>
          <t xml:space="preserve">davon: Berechnung der verb. Erlöse f. veränderten Ausgleichssatz aus:
- (verb. BWR * BFW m. A+B)
</t>
        </r>
      </text>
    </comment>
    <comment ref="C11" authorId="0">
      <text>
        <r>
          <rPr>
            <sz val="8"/>
            <rFont val="Tahoma"/>
            <family val="0"/>
          </rPr>
          <t xml:space="preserve">verb. Erlöse  § 6 Abs.2a Entgelte
</t>
        </r>
      </text>
    </comment>
    <comment ref="C14" authorId="0">
      <text>
        <r>
          <rPr>
            <sz val="8"/>
            <rFont val="Tahoma"/>
            <family val="0"/>
          </rPr>
          <t xml:space="preserve">Summe der vereinbarten Erlöse aus:
§ 6 Abs.1 Entgelte (E3.1, E3.2, E3.3) 
</t>
        </r>
      </text>
    </comment>
    <comment ref="C28" authorId="0">
      <text>
        <r>
          <rPr>
            <sz val="8"/>
            <rFont val="Tahoma"/>
            <family val="0"/>
          </rPr>
          <t>Summe der tatsächlichen DRG Erlöse
ohne ÜL</t>
        </r>
      </text>
    </comment>
    <comment ref="C30" authorId="0">
      <text>
        <r>
          <rPr>
            <sz val="8"/>
            <rFont val="Tahoma"/>
            <family val="0"/>
          </rPr>
          <t xml:space="preserve">"fiktive Ist-Erlöse" d. DRG's f. Schwerverletzte aus:
(Ist CM * BFW m. A+B)
</t>
        </r>
      </text>
    </comment>
    <comment ref="C31" authorId="0">
      <text>
        <r>
          <rPr>
            <sz val="8"/>
            <rFont val="Tahoma"/>
            <family val="0"/>
          </rPr>
          <t xml:space="preserve">"fiktive Ist-Erlöse" d. DRG's f. veränderter Ausgleichssatz aus:
(Ist CM * BFW m. A+B)
</t>
        </r>
      </text>
    </comment>
    <comment ref="C37" authorId="0">
      <text>
        <r>
          <rPr>
            <sz val="8"/>
            <rFont val="Tahoma"/>
            <family val="0"/>
          </rPr>
          <t xml:space="preserve">Summe der Ist Erlöse aus: DRG's und ZE (E2)
</t>
        </r>
      </text>
    </comment>
    <comment ref="C41" authorId="0">
      <text>
        <r>
          <rPr>
            <sz val="8"/>
            <rFont val="Tahoma"/>
            <family val="0"/>
          </rPr>
          <t xml:space="preserve">Summe der Ist BWR für das gesamte Jahr ohne Überlieger
</t>
        </r>
      </text>
    </comment>
    <comment ref="C42" authorId="0">
      <text>
        <r>
          <rPr>
            <sz val="8"/>
            <rFont val="Tahoma"/>
            <family val="0"/>
          </rPr>
          <t xml:space="preserve">Ist Fallzahl ganzjährig ohne Überlieger
</t>
        </r>
      </text>
    </comment>
    <comment ref="C43" authorId="0">
      <text>
        <r>
          <rPr>
            <sz val="8"/>
            <rFont val="Tahoma"/>
            <family val="0"/>
          </rPr>
          <t xml:space="preserve">Ist CMI  aus: Summe der BWR ganzjährig / Ist Fallzahl ganzjährig
</t>
        </r>
      </text>
    </comment>
    <comment ref="C45" authorId="0">
      <text>
        <r>
          <rPr>
            <sz val="8"/>
            <rFont val="Tahoma"/>
            <family val="0"/>
          </rPr>
          <t xml:space="preserve">Ist Erlöse für  Überlieger, differenziert nach E1 und E2
</t>
        </r>
      </text>
    </comment>
    <comment ref="C21" authorId="0">
      <text>
        <r>
          <rPr>
            <sz val="8"/>
            <rFont val="Tahoma"/>
            <family val="0"/>
          </rPr>
          <t xml:space="preserve">ver. Erlöse für Überlieger differenziert nach E1 und E2
</t>
        </r>
      </text>
    </comment>
    <comment ref="C52" authorId="0">
      <text>
        <r>
          <rPr>
            <sz val="8"/>
            <rFont val="Tahoma"/>
            <family val="0"/>
          </rPr>
          <t xml:space="preserve">Abgleichsberechnung gem. § 15 Abs. 2 KHEntgG für DRG's 
</t>
        </r>
      </text>
    </comment>
    <comment ref="C55" authorId="0">
      <text>
        <r>
          <rPr>
            <sz val="8"/>
            <rFont val="Tahoma"/>
            <family val="0"/>
          </rPr>
          <t xml:space="preserve">"fiktive Ist Erlöse" berechnet aus: (Ist BWR * BFW m.A+B)
</t>
        </r>
      </text>
    </comment>
    <comment ref="C57" authorId="0">
      <text>
        <r>
          <rPr>
            <sz val="8"/>
            <rFont val="Tahoma"/>
            <family val="0"/>
          </rPr>
          <t xml:space="preserve">tatsächliche Ist Erlöse aus DRG's
</t>
        </r>
      </text>
    </comment>
    <comment ref="C59" authorId="0">
      <text>
        <r>
          <rPr>
            <sz val="8"/>
            <rFont val="Tahoma"/>
            <family val="0"/>
          </rPr>
          <t xml:space="preserve">Vergleich der "fiktiven Ist Erlöse" mit den tatsächlichen Jahreserlösen, Ergenis wird zu 100% ausgeglichen.
</t>
        </r>
      </text>
    </comment>
    <comment ref="C63" authorId="0">
      <text>
        <r>
          <rPr>
            <sz val="8"/>
            <rFont val="Tahoma"/>
            <family val="0"/>
          </rPr>
          <t xml:space="preserve">Summe der "fiktiven Ist Erlöse" der § 6 Abs.1 Entgelte aus: E3.1, E3.2, E3.3
</t>
        </r>
      </text>
    </comment>
    <comment ref="C64" authorId="0">
      <text>
        <r>
          <rPr>
            <sz val="8"/>
            <rFont val="Tahoma"/>
            <family val="0"/>
          </rPr>
          <t xml:space="preserve">Summe der tatsächlichen Ist Erlöse aus § 6 Abs.1 Entgelte: E3.1, E3.2, E3.3
</t>
        </r>
      </text>
    </comment>
    <comment ref="C66" authorId="0">
      <text>
        <r>
          <rPr>
            <sz val="8"/>
            <rFont val="Tahoma"/>
            <family val="0"/>
          </rPr>
          <t xml:space="preserve">Vergleich der "fiktiven Ist Erlöse" mit den tatsächlichen Erlösen der § 6 Abs.1 Entgelte, Differenzbetrag zu 100% ausgleichen
</t>
        </r>
      </text>
    </comment>
    <comment ref="C75" authorId="0">
      <text>
        <r>
          <rPr>
            <sz val="8"/>
            <rFont val="Tahoma"/>
            <family val="0"/>
          </rPr>
          <t xml:space="preserve">Gesamtsumme aus: DRG's + ZE (E2)+ § 6 Abs.2a Entgelte
+ Überliegern
</t>
        </r>
      </text>
    </comment>
    <comment ref="C76" authorId="0">
      <text>
        <r>
          <rPr>
            <sz val="8"/>
            <rFont val="Tahoma"/>
            <family val="0"/>
          </rPr>
          <t xml:space="preserve">Summe der "Ist Erlöse" aus: 
"fiktiv" DRG's+ Ist ZE (E2) +
 Ist § 6 Abs.2a Entgelte
einschl. Überliegern
</t>
        </r>
      </text>
    </comment>
    <comment ref="C77" authorId="0">
      <text>
        <r>
          <rPr>
            <sz val="8"/>
            <rFont val="Tahoma"/>
            <family val="0"/>
          </rPr>
          <t>Summe der verb. Erlöse aus DRG's+ ZE(E2)+ § 6 Abs.2a Entgelte
einschl. Überliegern</t>
        </r>
      </text>
    </comment>
    <comment ref="C79" authorId="0">
      <text>
        <r>
          <rPr>
            <sz val="8"/>
            <rFont val="Tahoma"/>
            <family val="0"/>
          </rPr>
          <t xml:space="preserve">Berechnung des Absulut- Betrages Mehr- oder Mindererlöse
</t>
        </r>
      </text>
    </comment>
    <comment ref="C88" authorId="0">
      <text>
        <r>
          <rPr>
            <sz val="8"/>
            <rFont val="Tahoma"/>
            <family val="0"/>
          </rPr>
          <t xml:space="preserve">saldierte Mindererlöse (absolut)
</t>
        </r>
      </text>
    </comment>
    <comment ref="C90" authorId="0">
      <text>
        <r>
          <rPr>
            <sz val="8"/>
            <rFont val="Tahoma"/>
            <family val="0"/>
          </rPr>
          <t xml:space="preserve">Saldierte Erlöse für DRG's mit veränderten Ausgleichssätzen s. Anlage DRG
</t>
        </r>
      </text>
    </comment>
    <comment ref="C91" authorId="0">
      <text>
        <r>
          <rPr>
            <sz val="8"/>
            <rFont val="Tahoma"/>
            <family val="0"/>
          </rPr>
          <t xml:space="preserve">Restbestandteil der saldierten Mindererlöse
</t>
        </r>
        <r>
          <rPr>
            <b/>
            <sz val="8"/>
            <rFont val="Tahoma"/>
            <family val="2"/>
          </rPr>
          <t>Ausgleich mit 20%</t>
        </r>
        <r>
          <rPr>
            <sz val="8"/>
            <rFont val="Tahoma"/>
            <family val="0"/>
          </rPr>
          <t xml:space="preserve">
</t>
        </r>
      </text>
    </comment>
    <comment ref="C92" authorId="0">
      <text>
        <r>
          <rPr>
            <sz val="8"/>
            <rFont val="Tahoma"/>
            <family val="0"/>
          </rPr>
          <t xml:space="preserve">Summe des Mindererlösausgleiches
</t>
        </r>
      </text>
    </comment>
    <comment ref="C94" authorId="0">
      <text>
        <r>
          <rPr>
            <sz val="8"/>
            <rFont val="Tahoma"/>
            <family val="0"/>
          </rPr>
          <t xml:space="preserve">Berechnung des </t>
        </r>
        <r>
          <rPr>
            <sz val="8"/>
            <color indexed="10"/>
            <rFont val="Tahoma"/>
            <family val="2"/>
          </rPr>
          <t>Mehrerlösausgleiches</t>
        </r>
        <r>
          <rPr>
            <sz val="8"/>
            <rFont val="Tahoma"/>
            <family val="0"/>
          </rPr>
          <t xml:space="preserve">
</t>
        </r>
      </text>
    </comment>
    <comment ref="C97" authorId="0">
      <text>
        <r>
          <rPr>
            <sz val="8"/>
            <rFont val="Tahoma"/>
            <family val="0"/>
          </rPr>
          <t xml:space="preserve">Berechnung zusätzlicher Behandlungsfälle aus:
Ist Fälle- verb. Fälle des Jahres.
</t>
        </r>
      </text>
    </comment>
    <comment ref="C98" authorId="0">
      <text>
        <r>
          <rPr>
            <sz val="8"/>
            <rFont val="Tahoma"/>
            <family val="0"/>
          </rPr>
          <t xml:space="preserve">sonstigen Mehrerlöse aus: (zus. Fälle * verb. CMI * verb.Fälle des Jahres)
</t>
        </r>
      </text>
    </comment>
    <comment ref="C95" authorId="0">
      <text>
        <r>
          <rPr>
            <sz val="8"/>
            <rFont val="Tahoma"/>
            <family val="0"/>
          </rPr>
          <t xml:space="preserve">Summe der saldierten Gesamtmehrerlöse
</t>
        </r>
      </text>
    </comment>
    <comment ref="C102" authorId="0">
      <text>
        <r>
          <rPr>
            <sz val="8"/>
            <rFont val="Tahoma"/>
            <family val="0"/>
          </rPr>
          <t xml:space="preserve">Ausgleich f. Schwerverl. FP von 25%
</t>
        </r>
      </text>
    </comment>
    <comment ref="C103" authorId="0">
      <text>
        <r>
          <rPr>
            <sz val="8"/>
            <rFont val="Tahoma"/>
            <family val="0"/>
          </rPr>
          <t xml:space="preserve">Ausgleich von FP mit separat festgelegtem Ausgleichsatz
</t>
        </r>
      </text>
    </comment>
    <comment ref="C104" authorId="0">
      <text>
        <r>
          <rPr>
            <sz val="8"/>
            <rFont val="Tahoma"/>
            <family val="0"/>
          </rPr>
          <t xml:space="preserve">alle Restlichen Mehrerlöse werden zu 65% ausgeglichen
</t>
        </r>
      </text>
    </comment>
    <comment ref="C110" authorId="0">
      <text>
        <r>
          <rPr>
            <sz val="8"/>
            <rFont val="Tahoma"/>
            <family val="0"/>
          </rPr>
          <t>Separate Berechnung der Mehr- oder Mindererlöse der § 6 Abs. 1 Entgelte
(Berechnung in den Anlagen)</t>
        </r>
      </text>
    </comment>
    <comment ref="C114" authorId="0">
      <text>
        <r>
          <rPr>
            <sz val="8"/>
            <rFont val="Tahoma"/>
            <family val="0"/>
          </rPr>
          <t xml:space="preserve">Summe des Erlösausgleichsbetrages für die § 6 Abs.1 Entgelte
</t>
        </r>
      </text>
    </comment>
    <comment ref="C118" authorId="0">
      <text>
        <r>
          <rPr>
            <sz val="8"/>
            <rFont val="Tahoma"/>
            <family val="0"/>
          </rPr>
          <t xml:space="preserve">Summe der gesamten Erlösausgleiche
</t>
        </r>
      </text>
    </comment>
    <comment ref="C80" authorId="0">
      <text>
        <r>
          <rPr>
            <sz val="8"/>
            <rFont val="Tahoma"/>
            <family val="0"/>
          </rPr>
          <t xml:space="preserve">davon: differenzierte Darstellung aller Bestandteile der Mehr- oder Mindererlöse.
-hier DRG's
</t>
        </r>
      </text>
    </comment>
    <comment ref="C106" authorId="0">
      <text>
        <r>
          <rPr>
            <sz val="8"/>
            <rFont val="Tahoma"/>
            <family val="0"/>
          </rPr>
          <t xml:space="preserve">Ausgleich f. ZE Arzneimittel und Medikalprodukte von 25%
</t>
        </r>
      </text>
    </comment>
    <comment ref="C107" authorId="0">
      <text>
        <r>
          <rPr>
            <sz val="8"/>
            <rFont val="Tahoma"/>
            <family val="0"/>
          </rPr>
          <t xml:space="preserve">Ausgleich f. sonstige ZE 65%
</t>
        </r>
      </text>
    </comment>
    <comment ref="C89" authorId="1">
      <text>
        <r>
          <rPr>
            <sz val="8"/>
            <rFont val="Tahoma"/>
            <family val="0"/>
          </rPr>
          <t xml:space="preserve">Mindererlöse für Arzneimittel und Medikalprodukte werden nicht ausgeglichen!
</t>
        </r>
      </text>
    </comment>
  </commentList>
</comments>
</file>

<file path=xl/comments2.xml><?xml version="1.0" encoding="utf-8"?>
<comments xmlns="http://schemas.openxmlformats.org/spreadsheetml/2006/main">
  <authors>
    <author>Gehlert</author>
  </authors>
  <commentList>
    <comment ref="G8" authorId="0">
      <text>
        <r>
          <rPr>
            <b/>
            <sz val="8"/>
            <rFont val="Tahoma"/>
            <family val="0"/>
          </rPr>
          <t>Gehlert:</t>
        </r>
        <r>
          <rPr>
            <sz val="8"/>
            <rFont val="Tahoma"/>
            <family val="0"/>
          </rPr>
          <t xml:space="preserve">
Basisfallwert mit A/B
</t>
        </r>
      </text>
    </comment>
    <comment ref="G13" authorId="0">
      <text>
        <r>
          <rPr>
            <b/>
            <sz val="8"/>
            <rFont val="Tahoma"/>
            <family val="0"/>
          </rPr>
          <t>Gehlert:</t>
        </r>
        <r>
          <rPr>
            <sz val="8"/>
            <rFont val="Tahoma"/>
            <family val="0"/>
          </rPr>
          <t xml:space="preserve">
Zahlbasisfallwert
</t>
        </r>
      </text>
    </comment>
    <comment ref="L58" authorId="0">
      <text>
        <r>
          <rPr>
            <sz val="8"/>
            <rFont val="Tahoma"/>
            <family val="0"/>
          </rPr>
          <t xml:space="preserve">Achtung: bei mehreren untersch. vereinb. Ausgleichssätzen hier einen für die Summe gültigen Satz eintragen, sonst Satz von oben übernehmen
 </t>
        </r>
      </text>
    </comment>
    <comment ref="M58" authorId="0">
      <text>
        <r>
          <rPr>
            <sz val="8"/>
            <rFont val="Tahoma"/>
            <family val="2"/>
          </rPr>
          <t>Achtung: bei mehreren untersch. vereinb. Ausgleichssätzen hier einen für die Summe gültigen Satz eintragen, sonst Satz von oben übernehmen</t>
        </r>
        <r>
          <rPr>
            <sz val="8"/>
            <rFont val="Tahoma"/>
            <family val="0"/>
          </rPr>
          <t xml:space="preserve">
</t>
        </r>
      </text>
    </comment>
  </commentList>
</comments>
</file>

<file path=xl/sharedStrings.xml><?xml version="1.0" encoding="utf-8"?>
<sst xmlns="http://schemas.openxmlformats.org/spreadsheetml/2006/main" count="1939" uniqueCount="1140">
  <si>
    <t>8-836.mx</t>
  </si>
  <si>
    <t>Perkutan-transluminale Gefäßintervention: Selektive Embolisation mit Metallspiralen: Sonstige</t>
  </si>
  <si>
    <t>ZE2006-44</t>
  </si>
  <si>
    <t>Stammzellboost nach erfolgter Transplantation von hämatopoetischen Stammzellen, mit In-vitro-Aufbereitung</t>
  </si>
  <si>
    <t>8-805.61</t>
  </si>
  <si>
    <t>Links- und rechtsventrikuläre Herzassistenzsysteme („Kunstherz“)</t>
  </si>
  <si>
    <t>Individuell nach CAD gefertigte Rekonstruktionsimplantate im Gesichts- und Schädelbereich</t>
  </si>
  <si>
    <t>Distraktion am Gesichtsschädel</t>
  </si>
  <si>
    <t>Andere implantierbare Medikamentenpumpen</t>
  </si>
  <si>
    <t>Sonstige Dialyse</t>
  </si>
  <si>
    <t>Medikamente-freisetzende Koronarstents</t>
  </si>
  <si>
    <t>Selbstexpandierende Prothesen an Ösophagus und Gallengängen</t>
  </si>
  <si>
    <t>IABP</t>
  </si>
  <si>
    <t>Stentgraft-Prothesen bei Aortenaneurysmen, perkutan-transluminal</t>
  </si>
  <si>
    <t>Penisprothesen</t>
  </si>
  <si>
    <t>Modulare Endoprothesen</t>
  </si>
  <si>
    <t>Anthroposophisch-medizinische Komplexbehandlung</t>
  </si>
  <si>
    <t>Gabe von Adalimumab, parenteral</t>
  </si>
  <si>
    <t>Gabe von Gemtuzumab Ozogamicin, parenteral</t>
  </si>
  <si>
    <t>Mehr- (+) oder Minder (-) Erlöse einschl. Erlöse Katalog Vorjahr (für Überlieger)</t>
  </si>
  <si>
    <t>Mehr- (+) oder Minder (-) Erlöse einschl. Erlöse aus Katalog Vorjahr (für Überlieger)</t>
  </si>
  <si>
    <t>Aufstellung der Erlöse für NUB - Nur  Ausgleich nach § 15 Abs. 2 KHEntgG!</t>
  </si>
  <si>
    <t>Gabe von Human-Immunglobulin, spezifisch gegen Varicella-Zoster-Virus, parenteral</t>
  </si>
  <si>
    <t>Gabe von Infliximab, parenteral</t>
  </si>
  <si>
    <t>Gabe von Sargramostim, parenteral</t>
  </si>
  <si>
    <t>Gabe von Granulozytenkonzentraten</t>
  </si>
  <si>
    <t>5-785.2d</t>
  </si>
  <si>
    <t>5-785.3d</t>
  </si>
  <si>
    <t>5-785.4d</t>
  </si>
  <si>
    <t>5-376.20</t>
  </si>
  <si>
    <t>5-376.30</t>
  </si>
  <si>
    <t>5-376.40</t>
  </si>
  <si>
    <t>5-376.50</t>
  </si>
  <si>
    <t>5-376.60</t>
  </si>
  <si>
    <t>5-376.70</t>
  </si>
  <si>
    <t>5-376.80</t>
  </si>
  <si>
    <t>5-020.65</t>
  </si>
  <si>
    <t>5-020.66</t>
  </si>
  <si>
    <t>5-020.67</t>
  </si>
  <si>
    <t>5-020.68</t>
  </si>
  <si>
    <t>5-020.71</t>
  </si>
  <si>
    <t>5-020.72</t>
  </si>
  <si>
    <t>5-774.71</t>
  </si>
  <si>
    <t>5-774.72</t>
  </si>
  <si>
    <t>5-775.71</t>
  </si>
  <si>
    <t>5-775.72</t>
  </si>
  <si>
    <t>5-776.6</t>
  </si>
  <si>
    <t>5-776.7</t>
  </si>
  <si>
    <t>5-776.9</t>
  </si>
  <si>
    <t>5-777.*1</t>
  </si>
  <si>
    <t>5-029.4</t>
  </si>
  <si>
    <t>5-028.10</t>
  </si>
  <si>
    <t>8-854.1*</t>
  </si>
  <si>
    <t>8-854.x</t>
  </si>
  <si>
    <t>8-854.y</t>
  </si>
  <si>
    <t>8-855.1*</t>
  </si>
  <si>
    <t>8-855.2*</t>
  </si>
  <si>
    <t>8-855.x</t>
  </si>
  <si>
    <t>8-855.y</t>
  </si>
  <si>
    <t>8-857.**</t>
  </si>
  <si>
    <t>8-856</t>
  </si>
  <si>
    <t>8-858</t>
  </si>
  <si>
    <t>8-821</t>
  </si>
  <si>
    <t>8-822</t>
  </si>
  <si>
    <t>8-859</t>
  </si>
  <si>
    <t>5-125.5</t>
  </si>
  <si>
    <t>5-335.3</t>
  </si>
  <si>
    <t>5-375.3</t>
  </si>
  <si>
    <t>5-375.4</t>
  </si>
  <si>
    <t>5-467.9*</t>
  </si>
  <si>
    <t>5-504.3</t>
  </si>
  <si>
    <t>5-504.4</t>
  </si>
  <si>
    <t>5-504.5</t>
  </si>
  <si>
    <t>5-528.3</t>
  </si>
  <si>
    <t>5-528.4</t>
  </si>
  <si>
    <t>5-528.5</t>
  </si>
  <si>
    <t>5-555.6</t>
  </si>
  <si>
    <t>5-555.7</t>
  </si>
  <si>
    <t>5-555.8</t>
  </si>
  <si>
    <t>5-347.6</t>
  </si>
  <si>
    <t>8-837.m*</t>
  </si>
  <si>
    <t>5-429.j0</t>
  </si>
  <si>
    <t>5-429.j1</t>
  </si>
  <si>
    <t>5-429.j3</t>
  </si>
  <si>
    <t>5-429.j4</t>
  </si>
  <si>
    <t>Erlöse aus Zusatzentgelten nach Anlage 2 FPV + § 6 Abs.2a, ohne Überlieger</t>
  </si>
  <si>
    <t>vereinbarte Erlöse aus DRGs und aus Zusatzentgelten</t>
  </si>
  <si>
    <t>Ist-Erlöse aus DRGs und aus Zusatzentgelten</t>
  </si>
  <si>
    <t>"fiktive" Ist-Erlöse aus DRG</t>
  </si>
  <si>
    <t>5-513.j*</t>
  </si>
  <si>
    <t>5-514.m*</t>
  </si>
  <si>
    <t>5-514.n*</t>
  </si>
  <si>
    <t>5-514.p*</t>
  </si>
  <si>
    <t>5-514.q*</t>
  </si>
  <si>
    <t>5-514.r*</t>
  </si>
  <si>
    <t>5-514.s*</t>
  </si>
  <si>
    <t>8-839.0</t>
  </si>
  <si>
    <t>5-376.00</t>
  </si>
  <si>
    <t>8-836.f4</t>
  </si>
  <si>
    <t>8-836.g4</t>
  </si>
  <si>
    <t>8-836.h4</t>
  </si>
  <si>
    <t>8-836.j4</t>
  </si>
  <si>
    <t>5-649.5*</t>
  </si>
  <si>
    <t>5-649.7</t>
  </si>
  <si>
    <t>5-829.d</t>
  </si>
  <si>
    <t>8-975.3</t>
  </si>
  <si>
    <t>8-012.3*</t>
  </si>
  <si>
    <t>8-012.6*</t>
  </si>
  <si>
    <t>8-810.p*</t>
  </si>
  <si>
    <t>8-012.7*</t>
  </si>
  <si>
    <t>8-012.c*</t>
  </si>
  <si>
    <t>8-802.6*</t>
  </si>
  <si>
    <t>Saldierte Gesamtmindererlöse</t>
  </si>
  <si>
    <t>Saldierte Gesamtmehrerlöse</t>
  </si>
  <si>
    <t>Ist-Summe der Bewertungsrelationen</t>
  </si>
  <si>
    <t>tatsächliche Ist-Erlöse aus DRG</t>
  </si>
  <si>
    <t>(Summe der Bewertungsr. * 1.8)</t>
  </si>
  <si>
    <t>Erlöse für Überlieger vereinbart</t>
  </si>
  <si>
    <t>(1.1 + 1.2)</t>
  </si>
  <si>
    <t>Spitzausgleich (Ausgleich zu 100 %)</t>
  </si>
  <si>
    <t>Mehrerlös (+) / Mindererlös (-)</t>
  </si>
  <si>
    <t>4. Gesamtsummenvergleich</t>
  </si>
  <si>
    <t>5. Erlösausgleichsberechnung nach KHEntgG</t>
  </si>
  <si>
    <t>5.1.1</t>
  </si>
  <si>
    <t>5.2.1</t>
  </si>
  <si>
    <t>5.2.2</t>
  </si>
  <si>
    <t>4.3.2 abzgl. (Fallzahlveränderung dieser DRG * vb. CMI)</t>
  </si>
  <si>
    <t>davon: Ausgleich für DRG's mit verändertem Ausgleichssatz</t>
  </si>
  <si>
    <t xml:space="preserve">1.3
</t>
  </si>
  <si>
    <t>6. Erlösausgleichsberechnung für Entgelte nach § 6.1 KHEntgG</t>
  </si>
  <si>
    <t>davon: Ausgleich der saldierten sonstigen
Mindererlöse</t>
  </si>
  <si>
    <t xml:space="preserve">5.1.3
</t>
  </si>
  <si>
    <r>
      <t xml:space="preserve">Gesamtausgleiche
</t>
    </r>
    <r>
      <rPr>
        <sz val="10"/>
        <rFont val="Arial"/>
        <family val="2"/>
      </rPr>
      <t>(+ an Krankenhaus / - an Kassen)</t>
    </r>
  </si>
  <si>
    <t>(5.1.4)</t>
  </si>
  <si>
    <t>Erlösausgleich für Entgelte nach § 6 Abs. 1 KHEntgG</t>
  </si>
  <si>
    <t>Summe der Bewertungsrelationen ohne Überlieger</t>
  </si>
  <si>
    <t>Basisfallwert (jahresdurchschnittlich mit Ausgl./Ber.)</t>
  </si>
  <si>
    <t xml:space="preserve">KH: </t>
  </si>
  <si>
    <t>CMI vereinbart</t>
  </si>
  <si>
    <t>Implantation von alloplastischem Knochenersatz: Keramischer Knochenersatz: Becken</t>
  </si>
  <si>
    <t>Implantation von alloplastischem Knochenersatz: Keramischer Knochenersatz, resorbierbar: Becken</t>
  </si>
  <si>
    <t>Implantation von alloplastischem Knochenersatz: Metallischer Knochenersatz: Becken</t>
  </si>
  <si>
    <t>Implantation und Entfernung eines herzunterstützenden Systems, offen chirurgisch: Extrakorporale Pumpe (z.B. Kreiselpumpe oder Zentrifugalpumpe), univentrikulär: Implantation</t>
  </si>
  <si>
    <t>Implantation und Entfernung eines herzunterstützenden Systems, offen chirurgisch: Extrakorporale Pumpe (z.B. Kreiselpumpe oder Zentrifugalpumpe), biventrikulär: Implantation</t>
  </si>
  <si>
    <t>Implantation und Entfernung eines herzunterstützenden Systems, offen chirurgisch: Intrakorporale Pumpe, univentrikulär: Implantation</t>
  </si>
  <si>
    <t xml:space="preserve">5.1.4
</t>
  </si>
  <si>
    <t>5.1.5</t>
  </si>
  <si>
    <t>(5.1.3 + 5.1.4)</t>
  </si>
  <si>
    <t>Implantation und Entfernung eines herzunterstützenden Systems, offen chirurgisch: Intrakorporale Pumpe, biventrikulär: Implantation</t>
  </si>
  <si>
    <t>Implantation und Entfernung eines herzunterstützenden Systems, offen chirurgisch: Kunstherz (totaler Herzersatz): Implantation</t>
  </si>
  <si>
    <t>Implantation und Entfernung eines herzunterstützenden Systems, offen chirurgisch: Parakorporale Pumpe, univentrikulär: Implantation</t>
  </si>
  <si>
    <t>Implantation und Entfernung eines herzunterstützenden Systems, offen chirurgisch: Parakorporale Pumpe, biventrikulär: Implantation</t>
  </si>
  <si>
    <t>Extrakorporale Membranoxygenation (ECMO) und Prä-ECMO-Therapie: Extrakorporale Membranoxygenation (ECMO)</t>
  </si>
  <si>
    <t>Kranioplastik: Rekonstruktion des Gesichtsschädels ohne Beteiligung des Hirnschädels (bis zu 2 Regionen) mit computerassistiert vorgefertigtem Implantat [CAD-Implantat]</t>
  </si>
  <si>
    <t>Kranioplastik: Rekonstruktion des Gesichtsschädels ohne Beteiligung des Hirnschädels (ab 3 Regionen) mit computerassistiert vorgefertigtem Implantat [CAD-Implantat]</t>
  </si>
  <si>
    <t>Kranioplastik: Rekonstruktion des Gehirnschädels mit Beteiligung von Orbita, Temporalregion oder frontalem Sinus (bis zu 2 Regionen) mit computerassistiert vorgefertigtem Implantat [CAD-Implantat]</t>
  </si>
  <si>
    <t>Leistungen nach §6 Abs. 2a KHEntgG</t>
  </si>
  <si>
    <t>Eingabefeld</t>
  </si>
  <si>
    <t>Kranioplastik: Rekonstruktion des Gehirnschädels mit Beteiligung multipler Regionen des Gesichtsschädels (ab 3 Regionen) mit computerassistiert vorgefertigtem Implantat [CAD-Implantat]</t>
  </si>
  <si>
    <t>Kranioplastik: Rekonstruktion des Hirnschädels ohne Beteiligung des Gesichtsschädels, mit alloplastischem Material: Mit computerassistiert vorgefertigtem Implantat (CAD-Implantat), einfacher Defekt</t>
  </si>
  <si>
    <t>Kranioplastik: Rekonstruktion des Hirnschädels ohne Beteiligung des Gesichtsschädels, mit alloplastischem Material: Mit computerassistiert vorgefertigtem Implantat (CAD-Implantat), großer oder komplexer Defekt</t>
  </si>
  <si>
    <t>1.4.</t>
  </si>
  <si>
    <t>1.7</t>
  </si>
  <si>
    <t>1.9</t>
  </si>
  <si>
    <t>1.9.1</t>
  </si>
  <si>
    <t>Fallzahl vereinbart ohne Überlieger</t>
  </si>
  <si>
    <t>davon Überlieger E 1</t>
  </si>
  <si>
    <t>davon Überlieger E 2</t>
  </si>
  <si>
    <t>Erlöse aus DRG für Schwerverletzte</t>
  </si>
  <si>
    <t>Erlöse aus DRG mit verändertem Ausgleichssatz</t>
  </si>
  <si>
    <t>2.5</t>
  </si>
  <si>
    <t>2.8.1</t>
  </si>
  <si>
    <t>2.8.2</t>
  </si>
  <si>
    <t>davon Erlöse aus Zusatzentgelten nach § 6 Abs. 2a KHEntgG</t>
  </si>
  <si>
    <t>Osteotomie zur Verlagerung des Untergesichtes: Verlagerung des Unterkiefers durch Distraktion mit Kontinuitätsdurchtrennung im aufsteigenden Mandibulaast</t>
  </si>
  <si>
    <t>Osteotomie zur Verlagerung des Untergesichtes: Verlagerung der Mandibula durch Distraktion nach Osteotomie im horizontalen Mandibulaast</t>
  </si>
  <si>
    <t>Osteotomie zur Verlagerung des Untergesichtes: Verlagerung des Alveolarfortsatzes durch horizontale Distraktion nach Osteotomie</t>
  </si>
  <si>
    <t>Osteotomie zur Verlagerung des Mittelgesichtes: Mit Distraktion</t>
  </si>
  <si>
    <t>Andere Operationen an Schädel, Gehirn und Hirnhäuten: Implantation oder Wechsel einer Neuroprothese</t>
  </si>
  <si>
    <t>5-039.7</t>
  </si>
  <si>
    <t>Andere Operationen an Rückenmark und Rückenmarkstrukturen: Implantation oder Wechsel des Neurostimulators zur Vorderwurzelstimulation</t>
  </si>
  <si>
    <t>5-059.0*</t>
  </si>
  <si>
    <t>Andere Operationen an Nerven und Ganglien: Implantation oder Wechsel eines Neurostimulators zur Stimulation des peripheren Nervensystems</t>
  </si>
  <si>
    <t>5-059.5</t>
  </si>
  <si>
    <t>Andere Operationen an Nerven und Ganglien: Implantation einer peripheren Neuroprothese</t>
  </si>
  <si>
    <t>5-038.40</t>
  </si>
  <si>
    <t>5-028.1x</t>
  </si>
  <si>
    <t>Funktionelle Eingriffe an Schädel, Gehirn und Hirnhäuten: Implantation oder Wechsel einer Medikamentenpumpe zur intraventrikulären Infusion: Sonstige</t>
  </si>
  <si>
    <t>5-038.4x</t>
  </si>
  <si>
    <t>Operationen am spinalen Liquorsystem: Implantation oder Wechsel einer Medikamentenpumpe zur intrathekalen und epiduralen Infusion: Sonstige</t>
  </si>
  <si>
    <t>8-853.**</t>
  </si>
  <si>
    <t>Hämofiltration</t>
  </si>
  <si>
    <t>Hämodialyse: Kontinuierlich, venovenös, pumpengetrieben (CVVHD)</t>
  </si>
  <si>
    <t>Hämodialyse: Sonstige</t>
  </si>
  <si>
    <t>Hämodialyse: N.n.bez.</t>
  </si>
  <si>
    <t>Hämodiafiltration: Kontinuierlich, arteriovenös (CAVHDF)</t>
  </si>
  <si>
    <t>Hämodiafiltration: Kontinuierlich, venovenös, pumpengetrieben (CVVHDF)</t>
  </si>
  <si>
    <t>Hämodiafiltration: Sonstige</t>
  </si>
  <si>
    <t>Hämodiafiltration: N.n.bez.</t>
  </si>
  <si>
    <t>Peritonealdialyse</t>
  </si>
  <si>
    <t>Erlöse aus veränd. Kodierung (Upcoding)</t>
  </si>
  <si>
    <t>Ausgleich für Erlöse aus veränd. Kodierung (100%)</t>
  </si>
  <si>
    <t>5.2.2.4 * -1</t>
  </si>
  <si>
    <t>vereinbarte Entgelte nach § 6 Abs. 1 KHEntgG (einschl. Überlieger)</t>
  </si>
  <si>
    <t>Ist-Erlöse aus Entgelten nach § 6 Abs. 1 KHEntgG (einschl. Überlieger)</t>
  </si>
  <si>
    <t>Extrakorporale Leberersatztherapie [Leberdialyse]</t>
  </si>
  <si>
    <t>Hornhaut-Retransplantation während desselben stationären Aufenthalts</t>
  </si>
  <si>
    <t>Lungentransplantation: Retransplantation während desselben stationären Aufenthalts</t>
  </si>
  <si>
    <t>Herz-Retransplantation während desselben stationären Aufenthalts</t>
  </si>
  <si>
    <t>Herz-Lungen-Retransplantation (En-bloc) während desselben stationären Aufenthalts</t>
  </si>
  <si>
    <t>Dünndarm-Retransplantation während desselben stationären Aufenthalts</t>
  </si>
  <si>
    <t>Lebertransplantation: Retransplantation, komplett (gesamtes Organ) während desselben stationären Aufenthalts</t>
  </si>
  <si>
    <t>Lebertransplantation: Retransplantation, partiell (Split-Leber) während desselben stationären Aufenthalts</t>
  </si>
  <si>
    <t>Lebertransplantation: Retransplantation, auxiliär (linker Leberlappen zusätzlich zum vorhandenen Organ) während desselben stationären Aufenthalts</t>
  </si>
  <si>
    <t>1.8</t>
  </si>
  <si>
    <t>4.3</t>
  </si>
  <si>
    <t>(4.3, wenn &lt; 0)</t>
  </si>
  <si>
    <t>(4.3, wenn &gt; 0)</t>
  </si>
  <si>
    <t>Retransplantation von Pankreasgewebe während desselben stationären Aufenthalts</t>
  </si>
  <si>
    <t>Retransplantation eines Pankreassegmentes während desselben stationären Aufenthalts</t>
  </si>
  <si>
    <t>Retransplantation des Pankreas (gesamtes Organ) während desselben stationären Aufenthalts</t>
  </si>
  <si>
    <t>Nierentransplantation: Retransplantation, allogen, Lebendspender während desselben stationären Aufenthalts</t>
  </si>
  <si>
    <t>Nierentransplantation: Retransplantation, allogen, Leichenniere während desselben stationären Aufenthalts</t>
  </si>
  <si>
    <t>Nierentransplantation: Retransplantation, En-bloc-Transplantat während desselben stationären Aufenthalts</t>
  </si>
  <si>
    <t>Operationen am Zwerchfell: Implantation eines Zwerchfellschrittmachers</t>
  </si>
  <si>
    <t>Perkutan-transluminale Gefäßintervention an Herz und Koronargefäßen: Einlegen eines medikamente-freisetzenden Stents</t>
  </si>
  <si>
    <t>Andere Operationen am Ösophagus: Einlegen oder Wechsel, offen chirurgisch, eine Prothese</t>
  </si>
  <si>
    <t>Andere Operationen am Ösophagus: Einlegen oder Wechsel, endoskopisch, eine Prothese</t>
  </si>
  <si>
    <t>davon: Erlöse aus ZE nach § 6 Abs.2a KHEntgG</t>
  </si>
  <si>
    <t>Andere Operationen am Ösophagus: Einlegen oder Wechsel, offen chirurgisch, zwei Prothesen</t>
  </si>
  <si>
    <t>Andere Operationen am Ösophagus: Einlegen oder Wechsel, endoskopisch, zwei Prothesen</t>
  </si>
  <si>
    <t>Andere Operationen an den Gallengängen: Einlegen oder Wechsel einer selbstexpandierenden Prothese</t>
  </si>
  <si>
    <t>Andere Operationen an den Gallengängen: Einlegen oder Wechsel von zwei selbstexpandierenden Prothesen</t>
  </si>
  <si>
    <t>davon: Erlöse aus DRG für Schwerverletzte</t>
  </si>
  <si>
    <t>davon: Erlöse aus DRG mit verändertem Ausgleichssatz</t>
  </si>
  <si>
    <t>4.1</t>
  </si>
  <si>
    <t xml:space="preserve">4.2
</t>
  </si>
  <si>
    <t>(4.1 - 4.2)</t>
  </si>
  <si>
    <t>Andere Operationen an den Gallengängen: Einlegen oder Wechsel von drei selbstexpandierenden Prothesen</t>
  </si>
  <si>
    <t>Tage Vereinbarung 2007</t>
  </si>
  <si>
    <t>Ist-Tage 2007 gesamt</t>
  </si>
  <si>
    <t>Ist-Erlöse 2007 gesamt</t>
  </si>
  <si>
    <t>Andere Operationen an den Gallengängen: Einlegen oder Wechsel von vier selbstexpandierenden Prothesen</t>
  </si>
  <si>
    <t>Sachkostenanteil</t>
  </si>
  <si>
    <t>bis 50%</t>
  </si>
  <si>
    <t>&gt;50 bis 60%</t>
  </si>
  <si>
    <t>&gt;60 bis 70%</t>
  </si>
  <si>
    <t>&gt;70 bis 80%</t>
  </si>
  <si>
    <t>&gt;80 bis 90%</t>
  </si>
  <si>
    <t>&gt;90 bis 100%</t>
  </si>
  <si>
    <t>vb. Erlöse</t>
  </si>
  <si>
    <t>fikt. Ist-Erlöse</t>
  </si>
  <si>
    <t>davon</t>
  </si>
  <si>
    <t>mit Sachkostenanteil bis 50%</t>
  </si>
  <si>
    <t>mit Sachkostenanteil &gt;50% bis 60%</t>
  </si>
  <si>
    <t>mit Sachkostenanteil &gt;60% bis 70%</t>
  </si>
  <si>
    <t>mit Sachkostenanteil &gt;70% bis 80%</t>
  </si>
  <si>
    <t>mit Sachkostenanteil &gt;80% bis 90%</t>
  </si>
  <si>
    <t>mit Sachkostenanteil &gt;90% bis 100%</t>
  </si>
  <si>
    <t>Ist-Erlöse</t>
  </si>
  <si>
    <t>Differenz Ist-Erlöse - Vereinbarung</t>
  </si>
  <si>
    <t>Andere Operationen an den Gallengängen: Einlegen oder Wechsel von fünf selbstexpandierenden Prothesen</t>
  </si>
  <si>
    <t>Andere Operationen an den Gallengängen: Einlegen oder Wechsel von sechs oder mehr selbstexpandierenden Prothesen</t>
  </si>
  <si>
    <t>(3.1.3 - 3.1.4)</t>
  </si>
  <si>
    <t>Andere therapeutische Katheterisierung und Kanüleneinlage in Herz und Blutgefäße: Perkutane Einführung einer intraaortalen Ballonpumpe</t>
  </si>
  <si>
    <t>Implantation und Entfernung eines herzunterstützenden Systems, offen chirurgisch: Intraaortale Ballonpumpe: Implantation</t>
  </si>
  <si>
    <t>Perkutan-transluminale Gefäßintervention: Einlegen eines nicht medikamenten-freisetzenden Stents: Aorta</t>
  </si>
  <si>
    <t>Perkutan-transluminale Gefäßintervention: Einlegen mehrerer nicht medikamenten-freisetzender Stents: Aorta</t>
  </si>
  <si>
    <t>Perkutan-transluminale Gefäßintervention: Einlegen eines medikamenten-freisetzenden Stents: Aorta</t>
  </si>
  <si>
    <t>Perkutan-transluminale Gefäßintervention: Einlegen mehrerer medikamenten-freisetzender Stents: Aorta</t>
  </si>
  <si>
    <t>Erläuterungen zur Arbeitsmappe "Erlösausgleich 2007"</t>
  </si>
  <si>
    <t>Mit Ausnahme des Arbeitsblattes "BS EA 2007" sind alle Arbeitsblätter Anlagen zur Erfassung der Vereinbarungs- und Ist-Daten in den einzelnen Entgeltbereichen.</t>
  </si>
  <si>
    <t>weitere Entgelte mit Tagesbezug (Tageskliniken, Besondere Einrichtungen)</t>
  </si>
  <si>
    <t>Andere Operationen am Penis: Implantation einer Penisprothese</t>
  </si>
  <si>
    <t>Andere Operationen am Penis: Wechsel einer Penisprothese</t>
  </si>
  <si>
    <t>Ausgleich für  fallbezogene Entgelte lt. Anlage 3 FPV</t>
  </si>
  <si>
    <t>6.3</t>
  </si>
  <si>
    <t>Ausgleich für  Zusatzentgelte lt. Anlage 4 FPV</t>
  </si>
  <si>
    <t xml:space="preserve">6.4
</t>
  </si>
  <si>
    <t>(Summe 6.1 bis 6.3)</t>
  </si>
  <si>
    <t>Ausgleichssatz</t>
  </si>
  <si>
    <t>Betrag</t>
  </si>
  <si>
    <t>Zwischensumme</t>
  </si>
  <si>
    <t>Mehrerlösausgleich: durchschn. Ausgleichssatz</t>
  </si>
  <si>
    <t>Ausgleichs-satz</t>
  </si>
  <si>
    <t>7.</t>
  </si>
  <si>
    <t xml:space="preserve">7.1
</t>
  </si>
  <si>
    <t xml:space="preserve">7.2
</t>
  </si>
  <si>
    <t>(3.2.3)</t>
  </si>
  <si>
    <t>7.3.</t>
  </si>
  <si>
    <t>Spitzausgleich gem. § 15 Abs. 2 KHEntgG
für Entgelte nach § 6.2 KHEntgG (NUB)</t>
  </si>
  <si>
    <t>(3.3.3)</t>
  </si>
  <si>
    <t>7.4</t>
  </si>
  <si>
    <t>Erlösausgleich für Mindererlöse aus Fallpauschalen und Zusatzentgelten</t>
  </si>
  <si>
    <t>7.5</t>
  </si>
  <si>
    <t>Erlösausgleich für Mehrerlöse aus Fallpauschalen und Zusatzentgelten</t>
  </si>
  <si>
    <t>5.2.4</t>
  </si>
  <si>
    <t>Mehrerlösausgleich für DRG und Zusatzentgelte gesamt</t>
  </si>
  <si>
    <t>(5.2.4)</t>
  </si>
  <si>
    <t xml:space="preserve">7.6
</t>
  </si>
  <si>
    <t xml:space="preserve">
(Summe 7.1. bis 7.6)</t>
  </si>
  <si>
    <t>Andere gelenkplastische Eingriffe: Implantation oder Wechsel von modularen Endoprothesen bei knöcherner Defektsituation mit Gelenk- und/oder Knochen-(teil-)ersatz oder individuell angefertigten Implantaten</t>
  </si>
  <si>
    <t>Naturheilkundliche und anthroposophisch-medizinische Komplexbehandlung: Anthroposophisch-medizinische Komplexbehandlung</t>
  </si>
  <si>
    <t>(3.1.1 * 3.1.2)</t>
  </si>
  <si>
    <t>Mehr-/Mindererlöse für Entgelte nach
§ 6 Abs. 1 KHEntgG</t>
  </si>
  <si>
    <t>2.1</t>
  </si>
  <si>
    <t>(ohne Überlieger)</t>
  </si>
  <si>
    <t>Ist-Summe der Bewertungsrelationen Gesamtjahr</t>
  </si>
  <si>
    <t>(B2 lfd. Nr. 33)</t>
  </si>
  <si>
    <t>(B2 lfd. Nr. 29)</t>
  </si>
  <si>
    <t>(B2 lfd. Nr. 31)</t>
  </si>
  <si>
    <t>Spitzausgleich gem. § 15 Abs. 2 KHEntgG
im DRG-Bereich</t>
  </si>
  <si>
    <t>Spitzausgleich gem. § 15 Abs. 2 KHEntgG
für Entgelte nach § 6.1 KHEntgG</t>
  </si>
  <si>
    <t>3.1. Erlösausgleich gem. § 15.2 KHEntgG im DRG-Bereich</t>
  </si>
  <si>
    <t>3.2. Erlösausgleich gem. § 15.2 KHEntgG für Entgelte nach § 6.1 KHEntgG</t>
  </si>
  <si>
    <t>3.1.1</t>
  </si>
  <si>
    <t>3.1.2</t>
  </si>
  <si>
    <t>3.1.3</t>
  </si>
  <si>
    <t>3.1.4</t>
  </si>
  <si>
    <t>3.1.5</t>
  </si>
  <si>
    <t>fiktive Ist-Erlöse aus Entgelten nach § 6.1 KHEntgG</t>
  </si>
  <si>
    <t>3.2.1</t>
  </si>
  <si>
    <t xml:space="preserve">3.2.2
</t>
  </si>
  <si>
    <t>tatsächliche Ist-Erlöse aus Entgelten nach 
§ 6.1 KHEntgG insgesamt</t>
  </si>
  <si>
    <t>(3.1.5)</t>
  </si>
  <si>
    <t>Entgelthöhe je Fall Zeitraum 1</t>
  </si>
  <si>
    <t>Entgelthöhe je Fall Zeitraum 2</t>
  </si>
  <si>
    <t>Tage Zeitraum 1</t>
  </si>
  <si>
    <t>Entgelthöhe je Tag Zeitraum 1</t>
  </si>
  <si>
    <t>Tage Zeitraum 2</t>
  </si>
  <si>
    <t>Entgelthöhe je Tag Zeitraum 2</t>
  </si>
  <si>
    <t>5.2.2.6</t>
  </si>
  <si>
    <t>5.2.2.8</t>
  </si>
  <si>
    <t>(5.2.2.5+5.2.2.6+5.2.2.7+5.2.2.8+5.2.3.1+5.2.3.2)</t>
  </si>
  <si>
    <t>Fallzahl lt. E1</t>
  </si>
  <si>
    <t>Erlöse</t>
  </si>
  <si>
    <t>Jahresfälle</t>
  </si>
  <si>
    <t>Überlieger</t>
  </si>
  <si>
    <t>(65%)</t>
  </si>
  <si>
    <t>9.</t>
  </si>
  <si>
    <t>(6.4)</t>
  </si>
  <si>
    <t>5.1.2</t>
  </si>
  <si>
    <t xml:space="preserve">4.3.1
</t>
  </si>
  <si>
    <t>(3.1.3+2.8.1-2.1.1-2.1.2)-(1.1+1.9.1-1.1.1-1.1.2)</t>
  </si>
  <si>
    <t xml:space="preserve">(2.1.1 - 1.1.1)
</t>
  </si>
  <si>
    <t xml:space="preserve">(2.1.2 - 1.1.2)
</t>
  </si>
  <si>
    <t>4.3.2</t>
  </si>
  <si>
    <t>4.3.3</t>
  </si>
  <si>
    <t xml:space="preserve">4.3.4
</t>
  </si>
  <si>
    <t>(2.2-2.2.1+2.8.2-2.8.2.1)-(1.2-1.2.1+1.9.2-1.9.2.1)</t>
  </si>
  <si>
    <t>(2.2.1+2.8.2.1)-(1.2.1+1.9.2.1)</t>
  </si>
  <si>
    <t>Saldierte Mindererlöse ohne Mindererlöse aus ZE für Arzneimittel und Medikalprodukte</t>
  </si>
  <si>
    <t>Erlös-ausgleich</t>
  </si>
  <si>
    <t>Anlage DRG</t>
  </si>
  <si>
    <r>
      <t xml:space="preserve">5.1. Erlösausgleich bei </t>
    </r>
    <r>
      <rPr>
        <b/>
        <u val="single"/>
        <sz val="11"/>
        <rFont val="Arial"/>
        <family val="2"/>
      </rPr>
      <t>Mindererlösen</t>
    </r>
    <r>
      <rPr>
        <u val="single"/>
        <sz val="11"/>
        <rFont val="Arial"/>
        <family val="2"/>
      </rPr>
      <t xml:space="preserve"> aus Fallpauschalen und Zusatzentgelten</t>
    </r>
  </si>
  <si>
    <r>
      <t xml:space="preserve">5.2. Erlösausgleich bei </t>
    </r>
    <r>
      <rPr>
        <b/>
        <u val="single"/>
        <sz val="11"/>
        <rFont val="Arial"/>
        <family val="2"/>
      </rPr>
      <t>Mehrerlösen</t>
    </r>
    <r>
      <rPr>
        <u val="single"/>
        <sz val="11"/>
        <rFont val="Arial"/>
        <family val="2"/>
      </rPr>
      <t xml:space="preserve"> aus Fallpauschalen und Zusatzentgelten</t>
    </r>
  </si>
  <si>
    <t>Ausgleich für DRG's für Schwerverletzte</t>
  </si>
  <si>
    <t>(4.3.2 * 25 % * -1, wenn 4.3.2.&gt;0 )</t>
  </si>
  <si>
    <t>(2.6 - 1.6, wenn &gt; 0)</t>
  </si>
  <si>
    <t>sonstige Mehrerlöse aus DRG (fallzahlbedingt)</t>
  </si>
  <si>
    <t>weitere sonst. Mehrerlöse aus DRG (Veränderungen des CMI ohne Upcoding)</t>
  </si>
  <si>
    <t>dav. Gesamtmehrerlöse aus DRG</t>
  </si>
  <si>
    <t>(5.2.2 * 1.7 * 1.8), max. 5.2.2</t>
  </si>
  <si>
    <t>Ausgleich für DRG's mit verändertem Ausgleichssatz</t>
  </si>
  <si>
    <t xml:space="preserve">lt. Anlage DRG, wenn 4.3.3 &gt;0
</t>
  </si>
  <si>
    <t>5.2.2.1</t>
  </si>
  <si>
    <t>5.2.2.2</t>
  </si>
  <si>
    <t>5.2.2.3</t>
  </si>
  <si>
    <t>5.2.2.4</t>
  </si>
  <si>
    <t>5.2.2.5</t>
  </si>
  <si>
    <t>Ausgleich der saldierten sonstigen Mehrerlöse</t>
  </si>
  <si>
    <t xml:space="preserve">5.2.3. </t>
  </si>
  <si>
    <t>dav. Gesamtmehrerlöse aus Zusatzentgelten nach Anlage 2 FPV und § 6 Abs. 2a KHEntgG</t>
  </si>
  <si>
    <t>(4.3.1+4.3.2+4.3.3),wenn Summe &gt;0; max. 5.2.1</t>
  </si>
  <si>
    <t xml:space="preserve">4.3.5
</t>
  </si>
  <si>
    <t>(4.3.4+4.3.5),wenn Summe &gt;0; max. 5.2.1</t>
  </si>
  <si>
    <t xml:space="preserve">5.2.3.1
</t>
  </si>
  <si>
    <t>Ausgleich der Zusatzentgelte für Arzneimittel und Medikalprodukte</t>
  </si>
  <si>
    <t>(4.3.5 * 25 % * -1, wenn 4.3.5.&gt;0, max. 5.2.3 *25%*-1)</t>
  </si>
  <si>
    <t>5.2.3.2</t>
  </si>
  <si>
    <t>Ausgleich der sonstigen Zusatzentgelte und Entgelte nach § 6 Abs. 2a KHEntgG</t>
  </si>
  <si>
    <t>(4.3.4 * 65 % * -1, wenn 4.3.4 &gt;0, max. 5.2.3 *65%*-1)</t>
  </si>
  <si>
    <t>6.1.</t>
  </si>
  <si>
    <t xml:space="preserve">Ausgleich für  tagesbezogene Entgelte lt. Anlage 3 FPV </t>
  </si>
  <si>
    <t>Mehrerlösausgleich</t>
  </si>
  <si>
    <t>Anteil der Mehrerlöse an der Vereinbarung</t>
  </si>
  <si>
    <t>bis 5% Anteil Ausgleich 85%, darüber 90%</t>
  </si>
  <si>
    <t>Zwischensumme sonstige ZE</t>
  </si>
  <si>
    <t>Zwischensumme Leistungen nach § 6 Abs. 2a KHEntgG</t>
  </si>
  <si>
    <t>Leistungen nach § 6 Abs. 2a KHEntgG</t>
  </si>
  <si>
    <t>Vereinbarung gesamt</t>
  </si>
  <si>
    <t>von</t>
  </si>
  <si>
    <t>1. Zeitraum</t>
  </si>
  <si>
    <t>2. Zeitraum</t>
  </si>
  <si>
    <t>3. Zeitraum</t>
  </si>
  <si>
    <t>Ist-Erlöse gesamt</t>
  </si>
  <si>
    <t>W01B</t>
  </si>
  <si>
    <t>W01C</t>
  </si>
  <si>
    <t>W02A</t>
  </si>
  <si>
    <t>W02B</t>
  </si>
  <si>
    <t>W04A</t>
  </si>
  <si>
    <t>W04B</t>
  </si>
  <si>
    <t>W36Z</t>
  </si>
  <si>
    <t>W60Z</t>
  </si>
  <si>
    <t>W61Z</t>
  </si>
  <si>
    <t>Polytrauma mit Beatmung oder Kraniotomie, ohne Frührehabilitation, mit Beatmung &gt; 263 Stunden</t>
  </si>
  <si>
    <t>Polytrauma mit Beatmung oder Kraniotomie, ohne Frührehabilitation, ohne Beatmung &gt; 263 Stunden</t>
  </si>
  <si>
    <t>Polytrauma mit Eingriffen an Hüftgelenk, Femur, Extremitäten und Wirbelsäule mit komplizierenden Prozeduren oder Eingriffen an mehreren Lokalisationen</t>
  </si>
  <si>
    <t>Polytrauma mit anderen OR-Prozeduren mit komplizierenden Prozeduren oder Eingriffen an mehreren Lokalisationen</t>
  </si>
  <si>
    <t>Intensivmedizinische Komplexbehandlung &gt; 1104 Aufwandspunkte bei Polytrauma</t>
  </si>
  <si>
    <t>Polytrauma, verstorben &lt; 5 Tage nach Aufnahme</t>
  </si>
  <si>
    <t>Polytrauma ohne signifikante Eingriffe</t>
  </si>
  <si>
    <t>Y02A</t>
  </si>
  <si>
    <t>Y02B</t>
  </si>
  <si>
    <t>a) DRG für schwerverletzte, insbes. polytraumatisierte und schwer brandverletzte Patienten</t>
  </si>
  <si>
    <t>weitere vom KH zu benennende DRG, insbes. aus MDC 21 und 22 sowie Prä-MDC</t>
  </si>
  <si>
    <t>Basisfall-wert</t>
  </si>
  <si>
    <t>davon DRG mit verändertem Ausgleichssatz gem. § 4 Abs. 9 Satz 4 und 5 KHEntgG</t>
  </si>
  <si>
    <t>b) DRG mit vereinbarten abweichenden Ausgleichssätzen</t>
  </si>
  <si>
    <t>vereinb. Ausgleichssatz</t>
  </si>
  <si>
    <t>bei Minder-erlösen</t>
  </si>
  <si>
    <t>bei Mehr-erlösen</t>
  </si>
  <si>
    <t>NUB</t>
  </si>
  <si>
    <t>1.9.2.1</t>
  </si>
  <si>
    <t>Ist-Erlöse aus DRG Gesamtjahr ohne Überlieger</t>
  </si>
  <si>
    <t>2.1.1</t>
  </si>
  <si>
    <t>2.1.2</t>
  </si>
  <si>
    <t>1.1.1</t>
  </si>
  <si>
    <t xml:space="preserve">1.1.2
</t>
  </si>
  <si>
    <t>1.2.2</t>
  </si>
  <si>
    <t>Ist-Erlöse aus Zusatzentgelten nach Anlage 2 FPV + § 6 Abs.2a, ohne Überlieger</t>
  </si>
  <si>
    <t>2.2.1</t>
  </si>
  <si>
    <t>2.2.2</t>
  </si>
  <si>
    <t xml:space="preserve">2.3
</t>
  </si>
  <si>
    <t>(2.1 + 2. 2 )</t>
  </si>
  <si>
    <t>2.4.</t>
  </si>
  <si>
    <t>2.6</t>
  </si>
  <si>
    <t>2.7</t>
  </si>
  <si>
    <t>2.8</t>
  </si>
  <si>
    <t xml:space="preserve">Ist-Erlöse für Überlieger </t>
  </si>
  <si>
    <t>2.8.2.1</t>
  </si>
  <si>
    <t>(2.5)</t>
  </si>
  <si>
    <t>(2.1)</t>
  </si>
  <si>
    <t>(2.4)</t>
  </si>
  <si>
    <t>3.2.3</t>
  </si>
  <si>
    <t>(3.2.1 - 3.2.2)</t>
  </si>
  <si>
    <t>fiktive Ist-Erlöse aus Entgelten nach § 6.2 KHEntgG (NUB)</t>
  </si>
  <si>
    <t>tatsächliche Ist-Erlöse aus Entgelten nach 
§ 6.2 KHEntgG (NUB)</t>
  </si>
  <si>
    <t>3.3. Erlösausgleich gem. § 15.2 KHEntgG für Entgelte nach § 6 Abs.2 KHEntgG (NUB)</t>
  </si>
  <si>
    <t>3.3.1</t>
  </si>
  <si>
    <t xml:space="preserve">3.3.2
</t>
  </si>
  <si>
    <t>3.3.3</t>
  </si>
  <si>
    <t>Ist-Erlöse aus Fallpauschalen (fiktives Ist)  und aus Zusatzentgelten einschl. Überliegern</t>
  </si>
  <si>
    <t>vereinbarte Erlöse aus Fallpauschalen und aus Zusatzentgelten einschl. Überliegern</t>
  </si>
  <si>
    <t>(2.3+2.8+3.1.5 )</t>
  </si>
  <si>
    <t>(1.3 + 1.9)</t>
  </si>
  <si>
    <t>Applikation von Medikamenten Liste 1: Adalimumab, parenteral</t>
  </si>
  <si>
    <t>Applikation von Medikamenten Liste 1: Gemtuzumab Ozogamicin, parenteral</t>
  </si>
  <si>
    <t>Applikation von Medikamenten Liste 1: Infliximab, parenteral</t>
  </si>
  <si>
    <t>Applikation von Medikamenten Liste 1: Sargramostim, parenteral</t>
  </si>
  <si>
    <t>Transfusion von Leukozyten: Granulozyten</t>
  </si>
  <si>
    <t>Fremdbezug von hämatopoetischen Stammzellen über Spenderdateien bei nicht-verwandten Spendern oder Bezug von hämatopoetischen Stammzellen von außerhalb Deutschlands bei Familienspendern</t>
  </si>
  <si>
    <t>Fälle Zeitraum 1</t>
  </si>
  <si>
    <t>Entgelthöhe Zeitraum 1</t>
  </si>
  <si>
    <t>Fälle Zeitraum 2</t>
  </si>
  <si>
    <t>Entgelthöhe Zeitraum 2</t>
  </si>
  <si>
    <t>bis</t>
  </si>
  <si>
    <t>€</t>
  </si>
  <si>
    <t>(E 1 Spalte 17)</t>
  </si>
  <si>
    <t>Basisfallwert</t>
  </si>
  <si>
    <t>(E 1 Spalte 2)</t>
  </si>
  <si>
    <t>Ist CMI</t>
  </si>
  <si>
    <t>3. Erlösausgleichsberechnung gem. § 15 Abs. 2 KHEntgG</t>
  </si>
  <si>
    <t>zusätzliche Behandlungsfälle</t>
  </si>
  <si>
    <t>Ermittlung der Gesamtausgleiche</t>
  </si>
  <si>
    <t>Mindererlösausgleich</t>
  </si>
  <si>
    <t>Soll</t>
  </si>
  <si>
    <t>Ist</t>
  </si>
  <si>
    <t>Differenz</t>
  </si>
  <si>
    <t>Summe</t>
  </si>
  <si>
    <t>DRG</t>
  </si>
  <si>
    <t>Bezeichnung</t>
  </si>
  <si>
    <t>A16B</t>
  </si>
  <si>
    <t>A43Z</t>
  </si>
  <si>
    <t>Frührehabilitation bei Wachkoma und Locked-in-Syndrom</t>
  </si>
  <si>
    <t>A61Z</t>
  </si>
  <si>
    <t>Versagen und Abstoßung eines Transplantates hämatopoetischer Zellen</t>
  </si>
  <si>
    <t>E76A</t>
  </si>
  <si>
    <t>K01A</t>
  </si>
  <si>
    <t>U01Z</t>
  </si>
  <si>
    <t>Geschlechtsumwandelnde Operation</t>
  </si>
  <si>
    <t>W01A</t>
  </si>
  <si>
    <t>W40Z</t>
  </si>
  <si>
    <t>Frührehabilitation bei Polytrauma</t>
  </si>
  <si>
    <t>Y01Z</t>
  </si>
  <si>
    <t>Y61Z</t>
  </si>
  <si>
    <t>Schwere Verbrennungen</t>
  </si>
  <si>
    <t>Z41Z</t>
  </si>
  <si>
    <t>Z42Z</t>
  </si>
  <si>
    <t>Z43Z</t>
  </si>
  <si>
    <t>Zusatzentgelt</t>
  </si>
  <si>
    <t>Beckenimplantate</t>
  </si>
  <si>
    <t>ECMO</t>
  </si>
  <si>
    <t>Hämoperfusion</t>
  </si>
  <si>
    <t>Leberersatztherapie</t>
  </si>
  <si>
    <t>Extrakorporale Photopherese</t>
  </si>
  <si>
    <t>Plasmapherese</t>
  </si>
  <si>
    <t>Immunadsorption</t>
  </si>
  <si>
    <t>LDL-Apherese</t>
  </si>
  <si>
    <t>Zellapherese</t>
  </si>
  <si>
    <t>Isolierte Extremitätenperfusion</t>
  </si>
  <si>
    <t>Behandlung von Blutern mit Blutgerinnungsfaktoren</t>
  </si>
  <si>
    <t>Versorgung von Schwerstbehinderten</t>
  </si>
  <si>
    <t>Fremdbezug von hämatopoetischen Stammzellen</t>
  </si>
  <si>
    <t>Zwerchfellschrittmacher</t>
  </si>
  <si>
    <t>1.1</t>
  </si>
  <si>
    <t>1.2</t>
  </si>
  <si>
    <t>1.5</t>
  </si>
  <si>
    <t>1.6</t>
  </si>
  <si>
    <t>2.2</t>
  </si>
  <si>
    <t xml:space="preserve">Ist Fallzahl DRG </t>
  </si>
  <si>
    <t>(ganzjährig ohne Überlieger)</t>
  </si>
  <si>
    <t>6.2</t>
  </si>
  <si>
    <t>1.2.1</t>
  </si>
  <si>
    <t>davon: Erlöse für Arzneimittel und Medikalprodukte</t>
  </si>
  <si>
    <t>(1.8)</t>
  </si>
  <si>
    <t>(E 1 Spalte 17 / Spalte 2)</t>
  </si>
  <si>
    <t>Hämodiafiltration</t>
  </si>
  <si>
    <t>A16A</t>
  </si>
  <si>
    <t>Transplantation von Darm oder Pankreas</t>
  </si>
  <si>
    <t>Injektion von Pankreasgewebe</t>
  </si>
  <si>
    <t>A66Z</t>
  </si>
  <si>
    <t>Evaluierungsaufenthalt vor anderer Organtransplantation</t>
  </si>
  <si>
    <t>B11Z</t>
  </si>
  <si>
    <t>Transfusion von peripher gewonnenen hämatopoetischen Stammzellen: Stammzellboost nach erfolgter Transplantation von hämatopoetischen Stammzellen: Mit In-vitro-Aufbereitung</t>
  </si>
  <si>
    <t>ZE2006-45</t>
  </si>
  <si>
    <t xml:space="preserve">Komplexe Diagnostik bei hämatologischen und onkologischen Erkrankungen bei Kindern und Jugendlichen </t>
  </si>
  <si>
    <t>1-940 </t>
  </si>
  <si>
    <t>ZE2006-46</t>
  </si>
  <si>
    <t>Gabe von Anti-Human-T-Lymphozyten-Immunglobulin</t>
  </si>
  <si>
    <t>Therapie mit Anti-Human-T-Lymphozyten-Immunglobulin vom Kaninchen oder Pferd</t>
  </si>
  <si>
    <t>Frührehabilitation mit bestimmter OR-Prozedur bei Krankheiten und Störungen des Nervensystems</t>
  </si>
  <si>
    <t>B13Z</t>
  </si>
  <si>
    <t>Epilepsiechirurgie mit invasivem präoperativem Video-EEG</t>
  </si>
  <si>
    <t>B43Z</t>
  </si>
  <si>
    <t xml:space="preserve">5.2.2.7
</t>
  </si>
  <si>
    <t>Nachweis des Krankenhauses</t>
  </si>
  <si>
    <t>Nebenrechnung zu 5.2.2.3:</t>
  </si>
  <si>
    <r>
      <t xml:space="preserve">mindestens: </t>
    </r>
    <r>
      <rPr>
        <sz val="10"/>
        <rFont val="Arial"/>
        <family val="0"/>
      </rPr>
      <t>weitere sonst. Mehrerlöse aus DRG für Schwerverletzte (ohne fallzahlbedingte Mehrerlöse)</t>
    </r>
  </si>
  <si>
    <t>5.2.2 - 5.2.2.2 -5.2.2.3</t>
  </si>
  <si>
    <t>Frührehabilitation bei Krankheiten und Störungen des Nervensystems, mehr als 28 Tage</t>
  </si>
  <si>
    <t>B46Z</t>
  </si>
  <si>
    <t>Sozial-  und neuropädiatrische Therapie bei Krankheiten und Störungen des Nervensystems</t>
  </si>
  <si>
    <t>B61Z</t>
  </si>
  <si>
    <t>Akute Erkrankungen und Verletzungen des Rückenmarks</t>
  </si>
  <si>
    <t>B76A</t>
  </si>
  <si>
    <t>Anfälle, mehr als ein Belegungstag, mit komplexer Diagnostik und Therapie</t>
  </si>
  <si>
    <t>D01A</t>
  </si>
  <si>
    <t>Kochleaimplantation, bilateral</t>
  </si>
  <si>
    <t>D23Z</t>
  </si>
  <si>
    <t>Implantation eines Hörgerätes</t>
  </si>
  <si>
    <t>E41Z</t>
  </si>
  <si>
    <t>Frührehabilitation bei Krankheiten und Störungen der Atmungsorgane</t>
  </si>
  <si>
    <t>Tuberkulose, mehr als 14 Belegungstage</t>
  </si>
  <si>
    <t>F29Z</t>
  </si>
  <si>
    <t>Frührehabilitation bei Krankheiten und Störungen des Kreislaufsystems, mit bestimmter OR-Prozedur, außer kardiothorakale Eingriffe</t>
  </si>
  <si>
    <t>F45Z</t>
  </si>
  <si>
    <t>Aufstellung der Entgelte nach Anlage 2 FPV 2006  sowie der Entgelte nach § 6 Abs. 2a KHEntgG - Überlieger 2006/2007</t>
  </si>
  <si>
    <t>Zusatzentgelte lt. Anlage 2 FPV 2006 für Überlieger 2006/2007 Gesamt</t>
  </si>
  <si>
    <t>Aufstellung der Entgelte nach Anlage 2 FPV 2007 sowie der Leistungen nach § 6 Abs. 2a KHEntgG</t>
  </si>
  <si>
    <t>Entgelthöhe 2007</t>
  </si>
  <si>
    <t>Erlössumme Ist 2007</t>
  </si>
  <si>
    <t>Zusatzentgelte lt. Anlage 2 FPV 2007 Gesamt</t>
  </si>
  <si>
    <r>
      <t xml:space="preserve">ZE01.01 </t>
    </r>
    <r>
      <rPr>
        <vertAlign val="superscript"/>
        <sz val="10"/>
        <rFont val="Arial"/>
        <family val="2"/>
      </rPr>
      <t>1)</t>
    </r>
  </si>
  <si>
    <r>
      <t xml:space="preserve">ZE02 </t>
    </r>
    <r>
      <rPr>
        <vertAlign val="superscript"/>
        <sz val="10"/>
        <rFont val="Arial"/>
        <family val="2"/>
      </rPr>
      <t>1)</t>
    </r>
  </si>
  <si>
    <t>ZE60</t>
  </si>
  <si>
    <t>Palliativmedizinische Komplexbehandlung</t>
  </si>
  <si>
    <t>ZE61</t>
  </si>
  <si>
    <t>ZE62 1)</t>
  </si>
  <si>
    <t>Frührehabilitation bei Krankheiten und Störungen des Kreislaufsystems</t>
  </si>
  <si>
    <t>G51Z</t>
  </si>
  <si>
    <t>Frührehabilitation bei Krankheiten und Störungen der Verdauungsorgane</t>
  </si>
  <si>
    <t>I40Z</t>
  </si>
  <si>
    <t>Frührehabilitation bei Krankheiten und Störungen an Muskel-Skelett-System und Bindegewebe</t>
  </si>
  <si>
    <t>Verschiedene Eingriffe bei Diabetes mellitus mit Komplikationen, mit Frührehabilitation und geriatrischer frührehabilitativer Komplexbehandlung</t>
  </si>
  <si>
    <t>K43Z</t>
  </si>
  <si>
    <t>Frührehabilitation bei endokrinen, Ernährungs- und Stoffwechselkrankheiten</t>
  </si>
  <si>
    <t>Stationäre Aufnahme zur Dialyse</t>
  </si>
  <si>
    <t>U41Z</t>
  </si>
  <si>
    <t>Sozial- und neuropädiatrische Therapie bei psychischen Krankheiten und Störungen</t>
  </si>
  <si>
    <t>U43Z</t>
  </si>
  <si>
    <t>Psychosomatische Therapie, Alter &lt; 18 Jahre</t>
  </si>
  <si>
    <t>Polytrauma mit Beatmung oder Kraniotomie, mit Frührehabilitation</t>
  </si>
  <si>
    <t>W05Z</t>
  </si>
  <si>
    <t>Frührehabilitation bei Polytrauma mit OR-Prozedur</t>
  </si>
  <si>
    <t>Operative Eingriffe oder Beatmung &gt; 95 Stunden bei schweren Verbrennungen</t>
  </si>
  <si>
    <t>Knochenmarkentnahme bei Eigenspender</t>
  </si>
  <si>
    <t>Stammzellentnahme bei Fremdspender</t>
  </si>
  <si>
    <t>Knochenmarkentnahme bei Fremdspender</t>
  </si>
  <si>
    <t>Entgelthöhe 2006</t>
  </si>
  <si>
    <t>1.9.2</t>
  </si>
  <si>
    <t>ZE36</t>
  </si>
  <si>
    <t>ZE36.01</t>
  </si>
  <si>
    <t>ZE36.02</t>
  </si>
  <si>
    <t>ZE36.03</t>
  </si>
  <si>
    <t>ZE36.04</t>
  </si>
  <si>
    <t>ZE36.05</t>
  </si>
  <si>
    <t>ZE36.06</t>
  </si>
  <si>
    <t>ZE36.07</t>
  </si>
  <si>
    <t>ZE36.08</t>
  </si>
  <si>
    <t>ZE36.09</t>
  </si>
  <si>
    <t>ZE36.10</t>
  </si>
  <si>
    <t>ZE36.11</t>
  </si>
  <si>
    <t>ZE36.12</t>
  </si>
  <si>
    <t>ZE36.13</t>
  </si>
  <si>
    <t>ZE36.14</t>
  </si>
  <si>
    <t>ZE36.15</t>
  </si>
  <si>
    <t>ZE36.16</t>
  </si>
  <si>
    <t>ZE36.17</t>
  </si>
  <si>
    <t>ZE36.18</t>
  </si>
  <si>
    <t>ZE36.19</t>
  </si>
  <si>
    <t>ZE36.20</t>
  </si>
  <si>
    <t>ZE36.21</t>
  </si>
  <si>
    <t>ZE36.22</t>
  </si>
  <si>
    <t>ZE36.23</t>
  </si>
  <si>
    <t>ZE36.24</t>
  </si>
  <si>
    <t>ZE36.25</t>
  </si>
  <si>
    <t>ZE36.26</t>
  </si>
  <si>
    <t>ZE36.27</t>
  </si>
  <si>
    <t>2 Plasmapheresen</t>
  </si>
  <si>
    <t>3 Plasmapheresen</t>
  </si>
  <si>
    <t>4 Plasmapheresen</t>
  </si>
  <si>
    <t>5 Plasmapheresen</t>
  </si>
  <si>
    <t>6 Plasmapheresen</t>
  </si>
  <si>
    <t>7 Plasmapheresen</t>
  </si>
  <si>
    <t>8 Plasmapheresen</t>
  </si>
  <si>
    <t>9 Plasmapheresen</t>
  </si>
  <si>
    <t>10 Plasmapheresen</t>
  </si>
  <si>
    <t>11 Plasmapheresen</t>
  </si>
  <si>
    <t>12 Plasmapheresen</t>
  </si>
  <si>
    <t>13 Plasmapheresen</t>
  </si>
  <si>
    <t>14 Plasmapheresen</t>
  </si>
  <si>
    <t>15 Plasmapheresen</t>
  </si>
  <si>
    <t>16 bis 17 Plasmapheresen</t>
  </si>
  <si>
    <t>18 bis 19 Plasmapheresen</t>
  </si>
  <si>
    <t>20 bis 21 Plasmapheresen</t>
  </si>
  <si>
    <t>22 bis 23 Plasmapheresen</t>
  </si>
  <si>
    <t>24 bis 25 Plasmapheresen</t>
  </si>
  <si>
    <t>26 bis 28 Plasmapheresen</t>
  </si>
  <si>
    <t>29 bis 31 Plasmapheresen</t>
  </si>
  <si>
    <t>32 bis 34 Plasmapheresen</t>
  </si>
  <si>
    <t>35 bis 39 Plasmapheresen</t>
  </si>
  <si>
    <t>40 bis 44 Plasmapheresen</t>
  </si>
  <si>
    <t>45 bis 49 Plasmapheresen</t>
  </si>
  <si>
    <t>50 und mehr Plasmapheresen</t>
  </si>
  <si>
    <t>1 Plasmapherese</t>
  </si>
  <si>
    <t>ZE37</t>
  </si>
  <si>
    <t>Fälle</t>
  </si>
  <si>
    <t>Erlössumme</t>
  </si>
  <si>
    <t>Ist-Erlöse vor Inkrafttreten der letzten Vereinbarung</t>
  </si>
  <si>
    <t>Ist-Erlöse nach Inkrafttreten der letzten Vereinbarung</t>
  </si>
  <si>
    <t>vom</t>
  </si>
  <si>
    <t>Gesamt</t>
  </si>
  <si>
    <t>((5.1.2 - 4.3.3.) * 20 %)</t>
  </si>
  <si>
    <t xml:space="preserve"> - Anzahl der Fälle Vereinbarung und Ist sowie Entgelthöhe je Fall für Zusatzentgelte nach Anlage 4 FPV 2006 für Überlieger 2006/2007) </t>
  </si>
  <si>
    <r>
      <t xml:space="preserve"> - </t>
    </r>
    <r>
      <rPr>
        <b/>
        <sz val="10"/>
        <rFont val="Arial"/>
        <family val="2"/>
      </rPr>
      <t xml:space="preserve">Achtung: </t>
    </r>
    <r>
      <rPr>
        <sz val="10"/>
        <rFont val="Arial"/>
        <family val="0"/>
      </rPr>
      <t>Wurden für ein ZE mehrere Preise vereinbart (bspw. für unterschiedliche Dosierungen), können entsprechende Zeilen eingefügt werden. Dabei ist zu beachten, dass die Spalten K bis V ausgeblendet sind. Durch einen Klick auf das "+" über Spalte W sind diese Spalten einzublenden und die Formeln in die eingefügten Zeilen zu kopieren.</t>
    </r>
  </si>
  <si>
    <t xml:space="preserve"> - je vereinbartem Zusatzentgelt lt. Anlage 4 FPV 2007 die Anzahl der vereinbarten Fälle und Entgelthöhe sowie die tatsächlich erbrachten Fälle und die jeweilige Entgelthöhe je Abrechnungszeitraum</t>
  </si>
  <si>
    <t xml:space="preserve"> - je vereinbartem Zusatzentgelt lt. Anlage 4 FPV 2007 der vereinbarte Sachkostenanteil (Übernahme aus der Kalkulation lt.Anlage zur Budgetvereinbarung 2007)</t>
  </si>
  <si>
    <r>
      <t xml:space="preserve"> - </t>
    </r>
    <r>
      <rPr>
        <b/>
        <sz val="10"/>
        <rFont val="Arial"/>
        <family val="2"/>
      </rPr>
      <t xml:space="preserve">Achtung: </t>
    </r>
    <r>
      <rPr>
        <sz val="10"/>
        <rFont val="Arial"/>
        <family val="0"/>
      </rPr>
      <t>Wurden für ein ZE mehrere Preise vereinbart (bspw. für unterschiedliche Dosierungen), können entsprechende Zeilen eingefügt werden. Dabei ist zu beachten, dass die Spalten R bis AC ausgeblendet sind. Durch einen Klick auf das "+" über Spalte AD sind diese Spalten einzublenden und die Formeln in die eingefügten Zeilen zu kopieren.</t>
    </r>
  </si>
  <si>
    <t xml:space="preserve"> - je vereinbartem NUB 2007 die Bezeichnung, Anzahl der vereinbarten Fälle und Entgelthöhe sowie die tatsächlich erbrachten Fälle und die jeweilige Entgelthöhe je Abrechnungszeitraum</t>
  </si>
  <si>
    <t>11. Arbeitsblatt "BS EA2007"</t>
  </si>
  <si>
    <t>1. Daten aus Budgetvereinbarung 2007:</t>
  </si>
  <si>
    <t>2. Ist - Leistungs- und Erlösdaten 2007:</t>
  </si>
  <si>
    <t>Differenz fiktive Ist-Erlöse(Soll-Erlöse)- Ist-Erlöse</t>
  </si>
  <si>
    <t>(Abgleich zu 100%)</t>
  </si>
  <si>
    <t>Differenz fiktive Ist-Erlöse(Soll-Erlöse)- Vereinbarung</t>
  </si>
  <si>
    <t>(Mehr- oder Mindererlösausgleich)</t>
  </si>
  <si>
    <t>Sachkosten-anteil lt. Kalkulation (%)</t>
  </si>
  <si>
    <t xml:space="preserve">davon </t>
  </si>
  <si>
    <t>davon sonstige Zusatzentgelte (keine Arzneimittel und Medikalprodukte)</t>
  </si>
  <si>
    <r>
      <t xml:space="preserve">ZE01.01 </t>
    </r>
    <r>
      <rPr>
        <vertAlign val="superscript"/>
        <sz val="10"/>
        <rFont val="Arial"/>
        <family val="2"/>
      </rPr>
      <t>2)</t>
    </r>
  </si>
  <si>
    <t>Hämodialyse, Alter &gt; 14 Jahre</t>
  </si>
  <si>
    <r>
      <t xml:space="preserve">ZE01.02 </t>
    </r>
    <r>
      <rPr>
        <vertAlign val="superscript"/>
        <sz val="10"/>
        <rFont val="Arial"/>
        <family val="2"/>
      </rPr>
      <t>2)</t>
    </r>
  </si>
  <si>
    <t>Hämodialyse, Alter &lt; 15 Jahre</t>
  </si>
  <si>
    <t>Entgelthöhe je Tag Vereinbarung 2006</t>
  </si>
  <si>
    <t>A62Z</t>
  </si>
  <si>
    <t>Evaluierungsaufenthalt vor Herztransplantation</t>
  </si>
  <si>
    <t>F96Z</t>
  </si>
  <si>
    <t>Stammzelltransfusion bei Krankheiten und Störungen des Kreislaufsystems</t>
  </si>
  <si>
    <t>I96Z</t>
  </si>
  <si>
    <t>I97Z</t>
  </si>
  <si>
    <t>Frührehabilitation mit bestimmter OR-Prozedur bei Krankheiten und Störungen an Muskel-Skelett-System und Bindegewebe, mehr als 20 Tage</t>
  </si>
  <si>
    <t>Rheumatologische Komplexbehandlung bei Krankheiten und Störungen an Muskel-Skelett-System und Bindegewebe</t>
  </si>
  <si>
    <t>K04Z</t>
  </si>
  <si>
    <t>Große Eingriffe bei Adipositas</t>
  </si>
  <si>
    <t xml:space="preserve">L61Z </t>
  </si>
  <si>
    <t>U42Z</t>
  </si>
  <si>
    <t>Multimodale Schmerztherapie bei psychischen Krankheiten und Störungen</t>
  </si>
  <si>
    <t>Z02Z</t>
  </si>
  <si>
    <t>Leberspende (Lebendspende)</t>
  </si>
  <si>
    <t>Entgelthöhe je Fall Vereinbarung 2006</t>
  </si>
  <si>
    <t>8-852.0*</t>
  </si>
  <si>
    <t>Plastische Rekonstruktion und Augmentation der Maxilla: Durch alloplastische Implantate: Mit computerassistiert vorgefertigtem Implantat (CAD-Implantat), einfacher Defekt</t>
  </si>
  <si>
    <t>Plastische Rekonstruktion und Augmentation der Maxilla: Durch alloplastische Implantate: Mit computerassistiert vorgefertigtem Implantat (CAD-Implantat), großer oder komplexer Defekt</t>
  </si>
  <si>
    <t>Plastische Rekonstruktion und Augmentation der Mandibula: Durch alloplastische Implantate: Mit computerassistiert vorgefertigtem Implantat (CAD-Implantat), einfacher Defekt</t>
  </si>
  <si>
    <t>Plastische Rekonstruktion und Augmentation der Mandibula: Durch alloplastische Implantate: Mit computerassistiert vorgefertigtem Implantat (CAD-Implantat), großer oder komplexer Defekt</t>
  </si>
  <si>
    <t>Neuroprothesen, Neurostimulatoren zur Vorderwurzelstimulation oder zur Stimulation des peripheren Nervensystems</t>
  </si>
  <si>
    <t>Funktionelle Eingriffe an Schädel, Gehirn und Hirnhäuten: Implantation oder Wechsel einer Medikamentenpumpe zur intraventrikulären Infusion: Medikamentenpumpe mit konstanter Flussrate</t>
  </si>
  <si>
    <t>Operationen am spinalen Liquorsystem: Implantation oder Wechsel einer Medikamentenpumpe zur intrathekalen und epiduralen Infusion: Medikamentenpumpe mit konstanter Flussrate</t>
  </si>
  <si>
    <t>Der Erlösab- und -ausgleich einschl. der Beachtung der Überlieger und der differenzierten Ausgleichssätze bei Mehrerlösen berechnet sich automatisch. Ist kein individueller Sachkostenanteil angegeben, greift der Ausgleichssatz von 75% bei Mehrerlösen. Aus den Mehrerlösen der bezüglich der Sachkostenanteile unterschiedlichen Fallgruppen wird ein gewichteter durchschnittlicher Ausgleichssatz ermittelt und der Berechnung des Erlösausgleichs der Gesamtmehrerlöse zugrunde gelegt. (Verfahren analog Ausgleichsberechnung bei FP und SE lt. BPflV i.d.F. bis 31.12.2003)</t>
  </si>
  <si>
    <r>
      <t xml:space="preserve">ZE2006-13 </t>
    </r>
    <r>
      <rPr>
        <vertAlign val="superscript"/>
        <sz val="10"/>
        <rFont val="Arial"/>
        <family val="2"/>
      </rPr>
      <t>4)</t>
    </r>
  </si>
  <si>
    <t>8-823</t>
  </si>
  <si>
    <t>8-825.*</t>
  </si>
  <si>
    <t xml:space="preserve">Spezielle Zellaphereseverfahren </t>
  </si>
  <si>
    <t>Retransplantation von Organen während desselben stationären Aufenthalts</t>
  </si>
  <si>
    <t>5-429.j9</t>
  </si>
  <si>
    <t>Andere Operationen am Ösophagus: Einlegen oder Wechsel, offen chirurgisch, mehr als zwei Prothesen</t>
  </si>
  <si>
    <t>5-429.ja</t>
  </si>
  <si>
    <t>Andere Operationen am Ösophagus: Einlegen oder Wechsel, endoskopisch, mehr als zwei Prothesen</t>
  </si>
  <si>
    <t>Endoskopische Operationen an den Gallengängen: Einlegen oder Wechsel von selbstexpandierenden Prothesen</t>
  </si>
  <si>
    <t>Transfusion von Plasma und Plasmabestandteilen und gentechnisch hergestellten Plasmaproteinen: Human-Immunglobuline, spezifisch gegen Varicella-Zoster-Virus (VZV)</t>
  </si>
  <si>
    <t>Zusatzentgelt für Krankenhäuser, bei denen insbesondere wegen einer räumlichen Nähe zu entsprechenden Einrichtungen oder einer Spezialisierung eine Häufung von schwerstbehinderten Patienten auftritt. Vergütung des mit den DRG-Fallpauschalen nicht abgedeckten, wesentlichen zusätzlichen Aufwands, insbesondere im Pflegedienst</t>
  </si>
  <si>
    <t>8-855.0</t>
  </si>
  <si>
    <t>Hämodiafiltration: Intermittierend</t>
  </si>
  <si>
    <t>ZE2006-38</t>
  </si>
  <si>
    <t>Gabe von Imatinib, oral</t>
  </si>
  <si>
    <t>8-012.s*</t>
  </si>
  <si>
    <t>Applikation von Medikamenten Liste 1: Imatinib, oral</t>
  </si>
  <si>
    <t>Gabe von C1-Esteraseinhibitor, parenteral</t>
  </si>
  <si>
    <t>8-810.h*</t>
  </si>
  <si>
    <t>Transfusion von Plasma und Plasmabestandteilen und gentechnisch hergestellten Plasmaproteinen: C1-Esteraseinhibitor</t>
  </si>
  <si>
    <t>ZE2006-40</t>
  </si>
  <si>
    <t>Naturheilkundliche Komplexbehandlung</t>
  </si>
  <si>
    <t>8-975.23</t>
  </si>
  <si>
    <t>Naturheilkundliche und anthroposophisch-medizinische Komplexbehandlung: Naturheilkundliche Komplexbehandlung: Mindestens 14 bis höchstens 20 Behandlungstage</t>
  </si>
  <si>
    <t>8-975.24</t>
  </si>
  <si>
    <t>Naturheilkundliche und anthroposophisch-medizinische Komplexbehandlung: Naturheilkundliche Komplexbehandlung: Mindestens 21 Behandlungstage</t>
  </si>
  <si>
    <t>ZE2006-41</t>
  </si>
  <si>
    <t>Multimodal-nichtoperative Komplexbehandlung des Bewegungssystems</t>
  </si>
  <si>
    <t>8-977</t>
  </si>
  <si>
    <r>
      <t xml:space="preserve">davon: Mehrerlös (+) / Mindererlös (-) aus </t>
    </r>
    <r>
      <rPr>
        <b/>
        <sz val="10"/>
        <rFont val="Arial"/>
        <family val="2"/>
      </rPr>
      <t>DRG</t>
    </r>
    <r>
      <rPr>
        <sz val="10"/>
        <rFont val="Arial"/>
        <family val="2"/>
      </rPr>
      <t xml:space="preserve"> (ohne DRG für Schwerverletzte sowie verändertem Ausgl.)</t>
    </r>
  </si>
  <si>
    <r>
      <t xml:space="preserve">davon: Mehrerlös (+) / Mindererlös (-) aus </t>
    </r>
    <r>
      <rPr>
        <b/>
        <sz val="10"/>
        <rFont val="Arial"/>
        <family val="2"/>
      </rPr>
      <t>DRG</t>
    </r>
    <r>
      <rPr>
        <sz val="10"/>
        <rFont val="Arial"/>
        <family val="2"/>
      </rPr>
      <t xml:space="preserve"> für </t>
    </r>
    <r>
      <rPr>
        <b/>
        <sz val="10"/>
        <rFont val="Arial"/>
        <family val="2"/>
      </rPr>
      <t>Schwerverletzte</t>
    </r>
  </si>
  <si>
    <r>
      <t xml:space="preserve">davon: Mehrerlös (+) / Mindererlös (-) aus </t>
    </r>
    <r>
      <rPr>
        <b/>
        <sz val="10"/>
        <rFont val="Arial"/>
        <family val="2"/>
      </rPr>
      <t>DRG mit verändertem Ausgleichssatz</t>
    </r>
  </si>
  <si>
    <r>
      <t xml:space="preserve">davon: Mehrerlös (+) / Mindererlös (-) aus  </t>
    </r>
    <r>
      <rPr>
        <b/>
        <sz val="10"/>
        <rFont val="Arial"/>
        <family val="2"/>
      </rPr>
      <t>ZE  für Arzneimittel und Medikalprodukte</t>
    </r>
  </si>
  <si>
    <r>
      <t xml:space="preserve">davon: Mehrerlös (+) / Mindererlös (-) aus </t>
    </r>
    <r>
      <rPr>
        <b/>
        <sz val="10"/>
        <rFont val="Arial"/>
        <family val="2"/>
      </rPr>
      <t>sonstigen ZE und ZE nach § 6 Abs. 2a KHEntgG</t>
    </r>
  </si>
  <si>
    <t>Alle Eingabefelder sind gelb markiert.</t>
  </si>
  <si>
    <t>Es gilt folgendes grundsätzliches Vorgehen:</t>
  </si>
  <si>
    <t>1. Erfassung der Vereinbarungs- und Ist-Daten der einzelnen Entgeltarten</t>
  </si>
  <si>
    <t>2. Automatische Übernahme dieser Daten in das Berechnungsschema</t>
  </si>
  <si>
    <t>3. Berechnung des Erlösausgleichs nach § 15 Abs.2 KHEntG (sog. Abgleich) für</t>
  </si>
  <si>
    <t xml:space="preserve">    - DRG</t>
  </si>
  <si>
    <t xml:space="preserve">    - Entgelte nach § 6 Abs. 1 KHEntgG</t>
  </si>
  <si>
    <t xml:space="preserve">    - Entgelte nach § 6 Abs. 2 KHEntgG (NUB)</t>
  </si>
  <si>
    <t xml:space="preserve">    - DRG einschl. Überlieger</t>
  </si>
  <si>
    <t xml:space="preserve">    - Zusatzentgelte nach Anlage 2 FPV einschl. Überlieger</t>
  </si>
  <si>
    <t xml:space="preserve">    - Zusatzentgelte nach § 6 Abs. 2a KHEntgG (spezielle Leistungen ohne sachgerechte Vergütung)</t>
  </si>
  <si>
    <t>6. Erlösausgleichsberechnung für die Entgelte nach § 6 Abs. 1 KHEntgG jeweils getrennt nach</t>
  </si>
  <si>
    <t xml:space="preserve">    - Summe der tagesbezogenen Entgelte lt. Anlage 3 FPV</t>
  </si>
  <si>
    <t xml:space="preserve">    - Summe der fallbezogenen Entgelte lt. Anlage 3 FPV</t>
  </si>
  <si>
    <t xml:space="preserve">    - Summe der Zusatzentgelte lt. Anlage 4 FPV</t>
  </si>
  <si>
    <t>7. Ermittlung des Gesamtausgleichs</t>
  </si>
  <si>
    <t>5. Berechnung des Mehr- oder Mindererlösausgleichs für die o.g. Erlösbestandteile (Betrachtung der Gesamtsumme) nach dem "Stufenprinzip von Tuschen"</t>
  </si>
  <si>
    <t>5.1 Bei Gesamtmindererlösen gilt folgende Reihenfolge:</t>
  </si>
  <si>
    <t xml:space="preserve">    - Abzug der Mindererlöse für Arzneimittel und Medikalprodukte vom Gesamtmindererlös. Diese werden nicht ausgeglichen.</t>
  </si>
  <si>
    <t xml:space="preserve">    - Ausgleich der DRG mit verändertem Ausgleichssatz entsprechend der Vereinbarung</t>
  </si>
  <si>
    <t>5.2 Bei Gesamtmehrerlösen gilt folgende Reihenfolge:</t>
  </si>
  <si>
    <t xml:space="preserve">   - Ausgleich für Erlöse aus veränderter Kodierung (100%). Dazu sind die Gesamtmehrerlöse im DRG-Bereich um die fallzahlbedingten Mehrerlöse und die weiteren sonstigen Mehrerlöse aus DRG zu kürzen.</t>
  </si>
  <si>
    <t xml:space="preserve">    - Ausgleich für DRG mit verändertem Ausgleichssatz</t>
  </si>
  <si>
    <t xml:space="preserve">    - Ausgleich der sonstigen Mehrerlöse aus DRG (65%)</t>
  </si>
  <si>
    <t xml:space="preserve">    - Ausgleich für DRG für Schwerverletzte (25%)</t>
  </si>
  <si>
    <t xml:space="preserve">    - Ausgleich der Zusatzentgelte für Arzneimittel und Medikalprodukte (25%)</t>
  </si>
  <si>
    <t xml:space="preserve">    - Ausgleich der sonstigen Mehrerlöse aus Zusatzentgelten (65%)</t>
  </si>
  <si>
    <t>Ausfüllhinweise</t>
  </si>
  <si>
    <t>1. Arbeitsblatt "DRG"</t>
  </si>
  <si>
    <t>Folgende Einträge sind vorzunehmen:</t>
  </si>
  <si>
    <t xml:space="preserve"> - Name des Krankenhauses</t>
  </si>
  <si>
    <t>BWR</t>
  </si>
  <si>
    <t xml:space="preserve"> - die Vereinbarungsdaten Fallzahl, BWR und Basisfallwert m.A/B für die Jahresfälle; Fallzahl, BWR und Erlöse für die Überlieger</t>
  </si>
  <si>
    <t xml:space="preserve"> - analog dazu die Ist-Daten der einzelnen Abrechnungszeiträume hier mit dem jeweiligen Zahlbasisfallwert</t>
  </si>
  <si>
    <t xml:space="preserve"> - für DRG mit vereinbarten abweichenden Ausgleichssätzen die DRG (DRG-Gruppe), Bezeichnung, vereinbarte Fallzahl und BWR, Ist-Fallzahl und BWR, vereinb. Ausgleichssätze. Die Ausgleichssätze sind auch in der Summenzeile einzutragen.</t>
  </si>
  <si>
    <t>2. Arbeitsblatt "ZE Anl.2_ÜL"</t>
  </si>
  <si>
    <t xml:space="preserve"> - als Davonwert Fallzahl der aufgeführten sonstigen ZE für Vereinbarung und Ist</t>
  </si>
  <si>
    <t xml:space="preserve"> - für Leistungen nach § 6 Abs. 2a KHEntgG jeweils für Vereinbarung und Ist die Fallzahl und Entgelthöhe</t>
  </si>
  <si>
    <t>Die notwendigen Angaben für Zusatzentgelte für Arzneimittel und Medikalprodukte berechnen sich.</t>
  </si>
  <si>
    <t>3. Arbeitsblatt "ZE Anl.2"</t>
  </si>
  <si>
    <t>4. Arbeitsblatt "Anl.3 FPV_Tag_ÜL"</t>
  </si>
  <si>
    <t>5. Arbeitsblatt "Anl.3 FPV_Tag"</t>
  </si>
  <si>
    <t>Der Erlösab- und -ausgleich einschl. der Beachtung der Überlieger berechnet sich automatisch.</t>
  </si>
  <si>
    <t>6. Arbeitsblatt "Anl.3 FPV_Fall_ÜL"</t>
  </si>
  <si>
    <t>7. Arbeitsblatt "Anl.3 FPV_Fall"</t>
  </si>
  <si>
    <t>8. Arbeitsblatt "Anl.4 FPV_ÜL"</t>
  </si>
  <si>
    <t>Berechnung Erlösausgleich 2007 nach §§ 4 Abs. 9, 15 Abs. 2 KHEntgG</t>
  </si>
  <si>
    <t>verändertes Erlösbudget 2007</t>
  </si>
  <si>
    <t>Aufstellung der Erlöse aus DRG lt. Anlage 1 FPV 2007</t>
  </si>
  <si>
    <t>Vereinbarung 2007</t>
  </si>
  <si>
    <t>Ist-Erlöse 2007</t>
  </si>
  <si>
    <t>Ist 2007</t>
  </si>
  <si>
    <t>Fälle Vereinbarung 2007</t>
  </si>
  <si>
    <t>BWR Vereinbarung 2007</t>
  </si>
  <si>
    <t>Erlössumme Vereinbarung 2007</t>
  </si>
  <si>
    <t>Fälle    Ist 2007</t>
  </si>
  <si>
    <t>BWR Ist 2007</t>
  </si>
  <si>
    <t>fiktive Ist-Erlöse 2007</t>
  </si>
  <si>
    <t>Polytrauma mit Eingriffen an Hüftgelenk, Femur, Extremitäten und Wirbelsäule, ohne komplizierende Prozeduren, ohne Eingriffe an mehreren Lokalisationen</t>
  </si>
  <si>
    <t>Polytrauma mit anderen OR-Prozeduren ohne komplizierende Prozeduren, ohne Eingriffe an mehreren Lokalisationen</t>
  </si>
  <si>
    <t>Andere Verbrennungen mit Hauttransplantation mit äußerst schweren oder schweren CC oder komplizierender Diagnose oder Prozedur oder Alter &gt; 64 Jahre, oder mit Dialyse oder Beatmung &gt; 24 Stunden</t>
  </si>
  <si>
    <t>Andere Verbrennungen mit Hauttransplantation ohne schwere CC, ohne komplizierende Diagnose und ohne Prozedur, Alter &lt; 65 Jahre, ohne Dialyse, ohne Beatmung &gt; 24 Stunden</t>
  </si>
  <si>
    <t>9. Arbeitsblatt "Anl.4 FPV"</t>
  </si>
  <si>
    <t>10. Arbeitsblatt "NUB"</t>
  </si>
  <si>
    <t>Dieses Berechnungsschema füllt sich nach Eingabe der bisher beschriebenen Arbeitsblätter automatisch!</t>
  </si>
  <si>
    <t>Bitte füllen Sie die Arbeitsblätter in der Reihenfolge Ihrer Anordnung in der Arbeitsmappe aus.</t>
  </si>
  <si>
    <t xml:space="preserve"> - für DRG für Schwerverletzte, insb. polytraumatisierte und schwer brandverletzte Patienten (gem. § 4 Abs. 9 Satz 4 1.Halbsatz) jeweils für Vereinbarung und Ist die Fallzahl und die BWR. Die Tabelle enthält die aus Sicht der LKB unstrittigen DRG und kann durch das KH um weitere DRG, insbesondere aus den MDC 21 und 22 sowie Prä-MDC ergänzt werden. </t>
  </si>
  <si>
    <t xml:space="preserve"> - je vereinbartem fallbezogenen Entgelt lt. Anlage 3 FPV 2006 der vereinbarte Sachkostenanteil (Übernahme aus der Kalkulation lt.Anlage zur Budgetvereinbarung 2006)</t>
  </si>
  <si>
    <t xml:space="preserve"> - je vereinbartem Zusatzentgelt lt. Anlage 4 FPV 2006 der vereinbarte Sachkostenanteil (Übernahme aus der Kalkulation lt.Anlage zur Budgetvereinbarung 2006)</t>
  </si>
  <si>
    <t>Entgelthöhe je Tag Vereinbarung 2007</t>
  </si>
  <si>
    <t>fiktive Ist-Erlöse 2007 (Soll-Erlöse)</t>
  </si>
  <si>
    <t xml:space="preserve">A16A </t>
  </si>
  <si>
    <t xml:space="preserve">A16B </t>
  </si>
  <si>
    <t xml:space="preserve">A43Z </t>
  </si>
  <si>
    <t xml:space="preserve">A61Z </t>
  </si>
  <si>
    <t xml:space="preserve">A62Z </t>
  </si>
  <si>
    <t xml:space="preserve">E37Z </t>
  </si>
  <si>
    <t>F37Z</t>
  </si>
  <si>
    <t>H37Z</t>
  </si>
  <si>
    <t xml:space="preserve">B11Z </t>
  </si>
  <si>
    <t xml:space="preserve">B13Z </t>
  </si>
  <si>
    <t xml:space="preserve">B43Z </t>
  </si>
  <si>
    <t xml:space="preserve">B46Z </t>
  </si>
  <si>
    <t xml:space="preserve">B76A </t>
  </si>
  <si>
    <t xml:space="preserve">D01A </t>
  </si>
  <si>
    <t xml:space="preserve">D23Z </t>
  </si>
  <si>
    <t xml:space="preserve">E41Z </t>
  </si>
  <si>
    <t xml:space="preserve">E76A </t>
  </si>
  <si>
    <t xml:space="preserve">F29Z </t>
  </si>
  <si>
    <t xml:space="preserve">G51Z </t>
  </si>
  <si>
    <t xml:space="preserve">I40Z </t>
  </si>
  <si>
    <t xml:space="preserve">I96Z </t>
  </si>
  <si>
    <t xml:space="preserve">I97Z </t>
  </si>
  <si>
    <t xml:space="preserve">K01A </t>
  </si>
  <si>
    <t xml:space="preserve">K04Z </t>
  </si>
  <si>
    <t xml:space="preserve">K43Z </t>
  </si>
  <si>
    <t>L61Z</t>
  </si>
  <si>
    <t xml:space="preserve">U01Z </t>
  </si>
  <si>
    <t xml:space="preserve">U41Z </t>
  </si>
  <si>
    <t xml:space="preserve">U42Z </t>
  </si>
  <si>
    <t xml:space="preserve">U43Z </t>
  </si>
  <si>
    <t xml:space="preserve">W05Z </t>
  </si>
  <si>
    <t xml:space="preserve">Y01Z </t>
  </si>
  <si>
    <t xml:space="preserve">Y61Z </t>
  </si>
  <si>
    <t xml:space="preserve">Z02Z </t>
  </si>
  <si>
    <t xml:space="preserve">Z41Z </t>
  </si>
  <si>
    <t xml:space="preserve">Z42Z </t>
  </si>
  <si>
    <t xml:space="preserve">Z43Z </t>
  </si>
  <si>
    <t>A90A</t>
  </si>
  <si>
    <t>A90B</t>
  </si>
  <si>
    <t xml:space="preserve">L90A </t>
  </si>
  <si>
    <t xml:space="preserve">L90B </t>
  </si>
  <si>
    <t>Frührehabilitation mit Kraniotomie, großer Wirbelsäulen-Operation, bestimmter OR-Prozedur oder aufwändiger Operation am Nervensystem mit Beatmung &gt; 95 Stunden</t>
  </si>
  <si>
    <t>Epilepsiechirurgie mit invasivem präoperativen Video-EEG</t>
  </si>
  <si>
    <t>Frührehabilitation bei Krankheiten und Störungen des Nervensystems, mehr als 27 Tage oder Beatmung &gt; 95 Stunden</t>
  </si>
  <si>
    <t>Sozial- und neuropädiatrische und pädiatrisch-psychosomatische Therapie bei Krankheiten und Störungen des Nervensystems</t>
  </si>
  <si>
    <t>Akute Erkrankungen und Verletzungen des Rückenmarks außer bei Transplantation</t>
  </si>
  <si>
    <t>Anfälle, mehr als 1 Belegungstag, mit komplexer Diagnostik und Therapie</t>
  </si>
  <si>
    <t>Längerer stationärer Aufenthalt vor Transplantation bei hoher Dringlichkeitsstufe bei Krankheiten und Störungen der Atmungsorgane</t>
  </si>
  <si>
    <t>Längerer stationärer Aufenthalt vor Transplantation bei hoher Dringlichkeitsstufe bei Krankheiten und Störungen des Kreislaufsystems</t>
  </si>
  <si>
    <t>Längerer stationärer Aufenthalt vor Transplantation bei hoher Dringlichkeitsstufe bei Krankheiten und Störungen an hepatobiliärem System und Pankreas</t>
  </si>
  <si>
    <t>Verschiedene Eingriffe bei Diabetes mellitus mit Komplikationen, mit Frührehabilitation oder geriatrischer frührehabilitativer Komplexbehandlung</t>
  </si>
  <si>
    <t>Sozial- und neuropädiatrische und pädiatrisch-psychosomatische Therapie bei psychischen Krankheiten und Störungen</t>
  </si>
  <si>
    <t>Teilstationäre geriatrische Komplexbehandlung, umfassende Behandlung</t>
  </si>
  <si>
    <t>Teilstationäre geriatrische Komplexbehandlung, Basisbehandlung</t>
  </si>
  <si>
    <t>Niereninsuffizienz, teilstationär, Alter &lt; 15 Jahre</t>
  </si>
  <si>
    <t>Niereninsuffizienz, teilstationär, Alter &gt; 14 Jahre mit Peritonealdialyse</t>
  </si>
  <si>
    <t>Aufstellung der Entgelte nach  Anlage 3 FPV 2006 mit Tagesbezug und der Entgelte der Tageskliniken - Überlieger 2006/2007</t>
  </si>
  <si>
    <t>Aufstellung der Entgelte nach Anlage 3 FPV 2007 und der Entgelte der Tageskliniken</t>
  </si>
  <si>
    <t>Ist-Fälle 2007 gesamt</t>
  </si>
  <si>
    <t>Aufstellung der Entgelte nach Anlage 3 KFPV 2006 mit Fallbezug  (für Überlieger 2006/2007)</t>
  </si>
  <si>
    <t>Sachkosten-anteil lt. Kalkulation 2006 (%)</t>
  </si>
  <si>
    <r>
      <t xml:space="preserve">Aufstellung der Entgelte nach Anlage 3 FPV </t>
    </r>
    <r>
      <rPr>
        <b/>
        <u val="single"/>
        <sz val="12"/>
        <color indexed="8"/>
        <rFont val="Arial"/>
        <family val="2"/>
      </rPr>
      <t>2007</t>
    </r>
    <r>
      <rPr>
        <u val="single"/>
        <sz val="12"/>
        <color indexed="8"/>
        <rFont val="Arial"/>
        <family val="2"/>
      </rPr>
      <t xml:space="preserve"> mit Fallbezug</t>
    </r>
  </si>
  <si>
    <t>Entgelthöhe je Fall Vereinbarung 2007</t>
  </si>
  <si>
    <t>OPS - Version 2007</t>
  </si>
  <si>
    <t>ZE2006-01</t>
  </si>
  <si>
    <t>ZE2006-03</t>
  </si>
  <si>
    <t>ZE2006-06</t>
  </si>
  <si>
    <t>ZE2006-08</t>
  </si>
  <si>
    <t>ZE2006-17</t>
  </si>
  <si>
    <t>ZE2006-21</t>
  </si>
  <si>
    <t>ZE2006-22</t>
  </si>
  <si>
    <t>ZE2006-23</t>
  </si>
  <si>
    <t>ZE2006-26</t>
  </si>
  <si>
    <t>ZE2006-27</t>
  </si>
  <si>
    <t>ZE2006-29</t>
  </si>
  <si>
    <t>ZE2006-32</t>
  </si>
  <si>
    <t>ZE2006-34</t>
  </si>
  <si>
    <t>ZE2006-35</t>
  </si>
  <si>
    <t>ZE2006-36</t>
  </si>
  <si>
    <t>Aufstellung der Entgelte nach Anlage 4 FPV 2006  ( für Überlieger 2006/2007)</t>
  </si>
  <si>
    <t>Aufstellung der Entgelte nach Anlage 4 KFPV 2007</t>
  </si>
  <si>
    <t>Entgelthöhe Vereinbarung 2007</t>
  </si>
  <si>
    <t>ZE2007-41</t>
  </si>
  <si>
    <t>ZE2007-46</t>
  </si>
  <si>
    <t>ECMO und PECLA</t>
  </si>
  <si>
    <t>8-852.2</t>
  </si>
  <si>
    <t>Extrakorporale Membranoxygenation (ECMO) und Prä-ECMO-Therapie: Extrakorporale Lungenunterstützung, pumpenlos (PECLA)</t>
  </si>
  <si>
    <t>8-852.3*</t>
  </si>
  <si>
    <t>Extrakorporale Membranoxygenation (ECMO) und Prä-ECMO-Therapie: Anwendung einer minimalisierten Herz-Lungen-Maschine</t>
  </si>
  <si>
    <t>Neuroprothesen, Neurostimulatoren zur Vorderwurzelstimulation oder Vagusnervstimulationssysteme</t>
  </si>
  <si>
    <t>5-059.04</t>
  </si>
  <si>
    <t>Andere Operationen an Nerven und Ganglien: Implantation oder Wechsel eines Neurostimulators zur Stimulation des peripheren Nervensystems: Vagusnervstimulationssystem</t>
  </si>
  <si>
    <t>8-853.1*</t>
  </si>
  <si>
    <t>Hämofiltration: Kontinuierlich, arteriovenös (CAVH)</t>
  </si>
  <si>
    <t>8-853.7*</t>
  </si>
  <si>
    <r>
      <t>Hämofiltration: Kontinuierlich, venovenös, pumpengetrieben (CVVH), Antikoagulation</t>
    </r>
    <r>
      <rPr>
        <sz val="10"/>
        <rFont val="Arial"/>
        <family val="2"/>
      </rPr>
      <t xml:space="preserve"> mit Heparin oder ohne Antikoagulation</t>
    </r>
  </si>
  <si>
    <t>8-853.8*</t>
  </si>
  <si>
    <r>
      <t xml:space="preserve">Hämofiltration: Kontinuierlich, venovenös, pumpengetrieben (CVVH), Antikoagulation </t>
    </r>
    <r>
      <rPr>
        <sz val="10"/>
        <rFont val="Arial"/>
        <family val="2"/>
      </rPr>
      <t>mit sonstigen Substanzen</t>
    </r>
  </si>
  <si>
    <t>8-853.x</t>
  </si>
  <si>
    <t>Hämofiltration: Sonstige</t>
  </si>
  <si>
    <t>8-853.y</t>
  </si>
  <si>
    <t>Hämofiltration: N.n.bez.</t>
  </si>
  <si>
    <t>8-854.6*</t>
  </si>
  <si>
    <r>
      <t>Hämodialyse: Kontinuierlich, venovenös, pumpengetrieben (CVVHD), Antikoagulation</t>
    </r>
    <r>
      <rPr>
        <sz val="10"/>
        <rFont val="Arial"/>
        <family val="2"/>
      </rPr>
      <t xml:space="preserve"> mit Heparin oder ohne Antikoagulation</t>
    </r>
  </si>
  <si>
    <t>8-854.7*</t>
  </si>
  <si>
    <r>
      <t xml:space="preserve">Hämodialyse: Kontinuierlich, venovenös, pumpengetrieben (CVVHD), Antikoagulation </t>
    </r>
    <r>
      <rPr>
        <sz val="10"/>
        <rFont val="Arial"/>
        <family val="2"/>
      </rPr>
      <t>mit sonstigen Substanzen</t>
    </r>
  </si>
  <si>
    <t>8-855.7*</t>
  </si>
  <si>
    <r>
      <t>Hämodiafiltration: Kontinuierlich, venovenös, pumpengetrieben (CVVHDF), Antikoagulation</t>
    </r>
    <r>
      <rPr>
        <sz val="10"/>
        <rFont val="Arial"/>
        <family val="2"/>
      </rPr>
      <t xml:space="preserve"> mit Heparin oder ohne Antikoagulation</t>
    </r>
  </si>
  <si>
    <t>8-855.8*</t>
  </si>
  <si>
    <r>
      <t xml:space="preserve">Hämodiafiltration: Kontinuierlich, venovenös, pumpengetrieben (CVVHDF), Antikoagulation </t>
    </r>
    <r>
      <rPr>
        <sz val="10"/>
        <rFont val="Arial"/>
        <family val="2"/>
      </rPr>
      <t>mit sonstigen Substanzen</t>
    </r>
  </si>
  <si>
    <t>8-821.*</t>
  </si>
  <si>
    <t>Spezielle Zellaphereseverfahren</t>
  </si>
  <si>
    <t>8-837.v</t>
  </si>
  <si>
    <t>Perkutan-transluminale Gefäßintervention an Herz und Koronargefäßen: Einlegen eines medikamente-freisetzenden Bifurkationsstents</t>
  </si>
  <si>
    <t>Perkutan-transluminale Gefäßintervention: Einlegen eines nicht medikamente-freisetzenden Stents: Aorta</t>
  </si>
  <si>
    <t>Perkutan-transluminale Gefäßintervention: Einlegen mehrerer nicht medikamente-freisetzender Stents: Aorta</t>
  </si>
  <si>
    <t>Perkutan-transluminale Gefäßintervention: Einlegen eines medikamente-freisetzenden Stents: Aorta</t>
  </si>
  <si>
    <t>Perkutan-transluminale Gefäßintervention: Einlegen mehrerer medikamente-freisetzender Stents: Aorta</t>
  </si>
  <si>
    <t>8-836.s4</t>
  </si>
  <si>
    <t>Perkutan-transluminale Gefäßintervention: Einlegen eines nicht medikamente-freisetzenden gecoverten Stents (Stent-Graft): Aorta</t>
  </si>
  <si>
    <t>8-836.t4</t>
  </si>
  <si>
    <t>Perkutan-transluminale Gefäßintervention: Einlegen mehrerer nicht medikamente-freisetzenden gecoverten Stents (Stent-Graft): Aorta</t>
  </si>
  <si>
    <t>8-836.u4</t>
  </si>
  <si>
    <t>Perkutan-transluminale Gefäßintervention: Einlegen eines bioresorbierbaren Stents: Aorta</t>
  </si>
  <si>
    <t>8-836.v4</t>
  </si>
  <si>
    <t>Perkutan-transluminale Gefäßintervention: Einlegen mehrerer bioresorbierbarer Stents: Aorta</t>
  </si>
  <si>
    <t>Andere Penisprothesen</t>
  </si>
  <si>
    <t>5-649.50</t>
  </si>
  <si>
    <t>Andere Operationen am Penis: Implantation einer Penisprothese: Semirigide Prothese</t>
  </si>
  <si>
    <t>5-649.5x</t>
  </si>
  <si>
    <t>Andere Operationen am Penis: Implantation einer Penisprothese: Sonstige</t>
  </si>
  <si>
    <t>5-649.70</t>
  </si>
  <si>
    <t>Andere Operationen am Penis: Wechsel einer Penisprothese: In eine semirigide Prothese</t>
  </si>
  <si>
    <t>5-649.7x</t>
  </si>
  <si>
    <t>Andere Operationen am Penis: Wechsel einer Penisprothese: Sonstige</t>
  </si>
  <si>
    <t>Autogene / Autologe matrixinduzierte Chondrozytentransplantation</t>
  </si>
  <si>
    <t>5-801.k*</t>
  </si>
  <si>
    <t>Offen chirurgische Operation am Gelenkknorpel und an den Menisken: Autogene matrixinduzierte Chondrozytentransplantation</t>
  </si>
  <si>
    <t>5-812.h*</t>
  </si>
  <si>
    <t>Arthroskopische Operation am Gelenkknorpel und an den Menisken: Autogene matrixinduzierte Chondrozytentransplantation</t>
  </si>
  <si>
    <t>Distraktionsmarknagel</t>
  </si>
  <si>
    <t>5-786.j0</t>
  </si>
  <si>
    <t>Osteosyntheseverfahren: Durch internes Verlängerungs- oder Knochentransportsystem: Nicht motorisiert</t>
  </si>
  <si>
    <t>5-786.j1</t>
  </si>
  <si>
    <t>Osteosyntheseverfahren: Durch internes Verlängerungs- oder Knochentransportsystem: Motorisiert</t>
  </si>
  <si>
    <t>Hypertherme intraperitoneale Chemotherapie (HIPEC) in Kombination mit Peritonektomie und ggf. mit Multiviszeralresektion</t>
  </si>
  <si>
    <t>ZE2007-50</t>
  </si>
  <si>
    <t>Implantation einer Hybridprothese an der Aorta</t>
  </si>
  <si>
    <t>5-384.8</t>
  </si>
  <si>
    <t>Resektion und Ersatz (Interposition) an der Aorta: Aorta ascendens, Aortenbogen und Aorta descendens mit Hybridprothese</t>
  </si>
  <si>
    <t>Implantation eines Wachstumsstents</t>
  </si>
  <si>
    <t>8-836.q</t>
  </si>
  <si>
    <t>Perkutan-transluminale Gefäßintervention: Implantation eines Wachstumsstents</t>
  </si>
  <si>
    <t>8-83c.0*</t>
  </si>
  <si>
    <t>(5.1.1-4.3.5, wenn 4.3.5 &lt; 0)</t>
  </si>
  <si>
    <t xml:space="preserve">Andere perkutan-transluminale Gefäßintervention: Einlegen eines Cheatham-Platinum-Stents [CP-Stent], ungecovert </t>
  </si>
  <si>
    <t>8-83c.1*</t>
  </si>
  <si>
    <t xml:space="preserve">Andere perkutan-transluminale Gefäßintervention: Einlegen eines Cheatham-Platinum-Stents [CP-Stent], gecovert </t>
  </si>
  <si>
    <t>Implantation oder Wechsel eines interspinösen Spreizers</t>
  </si>
  <si>
    <t>5-839.b0</t>
  </si>
  <si>
    <t>Andere Operationen an der Wirbelsäule: Implantation eines interspinösen Spreizers: 1 Segment</t>
  </si>
  <si>
    <t>5-839.b1</t>
  </si>
  <si>
    <t>Andere Operationen an der Wirbelsäule: Implantation eines interspinösen Spreizers: 2 oder mehr Segmente</t>
  </si>
  <si>
    <t>5-839.c0</t>
  </si>
  <si>
    <t>Andere Operationen an der Wirbelsäule: Wechsel eines interspinösen Spreizers: 1 Segment</t>
  </si>
  <si>
    <t>5-839.c1</t>
  </si>
  <si>
    <t>Andere Operationen an der Wirbelsäule: Wechsel eines interspinösen Spreizers: 2 oder mehr Segmente</t>
  </si>
  <si>
    <t>Stentgraft-Prothesen bei Aortenaneurysmen, mit Fenestrierung oder Seitenarm</t>
  </si>
  <si>
    <t>5-38a.13</t>
  </si>
  <si>
    <t>Endovaskuläre Implantation von Stent-Prothesen: Aorta abdominalis: Stent-Prothese, aortoiliakal mit Fenestrierung oder Seitenarm</t>
  </si>
  <si>
    <t>5-38a.15</t>
  </si>
  <si>
    <t>Endovaskuläre Implantation von Stent-Prothesen: Aorta abdominalis: Stent-Prothese, Bifurkationsprothese aortobiiliakal mit Fenestrierung oder Seitenarm</t>
  </si>
  <si>
    <t>5-38a.71</t>
  </si>
  <si>
    <t>Endovaskuläre Implantation von Stent-Prothesen: Aorta thoracica: Mit Fenestrierung oder Seitenarm</t>
  </si>
  <si>
    <t>Selbstexpandierende Prothesen am Gastrointestinaltrakt</t>
  </si>
  <si>
    <t>Andere Operationen am Ösophagus: Maßnahmen bei selbstexpandierender Prothese: Einlegen oder Wechsel, offen chirurgisch, eine Prothese</t>
  </si>
  <si>
    <t>Andere Operationen am Ösophagus: Maßnahmen bei selbstexpandierender Prothese: Einlegen oder Wechsel, endoskopisch, eine Prothese</t>
  </si>
  <si>
    <t>Andere Operationen am Ösophagus: Maßnahmen bei selbstexpandierender Prothese: Einlegen oder Wechsel, offen chirurgisch, zwei Prothesen</t>
  </si>
  <si>
    <t>Andere Operationen am Ösophagus: Maßnahmen bei selbstexpandierender Prothese: Einlegen oder Wechsel, endoskopisch, zwei Prothesen</t>
  </si>
  <si>
    <t>Andere Operationen am Ösophagus: Maßnahmen bei selbstexpandierender Prothese: Einlegen oder Wechsel, offen chirurgisch, mehr als zwei Prothesen</t>
  </si>
  <si>
    <t>Andere Operationen am Ösophagus: Maßnahmen bei selbstexpandierender Prothese: Einlegen oder Wechsel, endoskopisch, mehr als zwei Prothesen</t>
  </si>
  <si>
    <t>5-449.h*</t>
  </si>
  <si>
    <t>Andere Operationen am Magen: Einlegen oder Wechsel einer selbstexpandierenden Prothese</t>
  </si>
  <si>
    <t>5-469.k*</t>
  </si>
  <si>
    <t>Andere Operationen am Darm: Einlegen oder Wechsel einer selbstexpandierenden Prothese</t>
  </si>
  <si>
    <t>5-489.g0</t>
  </si>
  <si>
    <t>Andere Operationen am Rektum: Einlegen oder Wechsel einer Prothese, endoskopisch: Selbstexpandierend</t>
  </si>
  <si>
    <t>5-526.e0</t>
  </si>
  <si>
    <t>Endoskopische Operationen am Pankreasgang: Einlegen einer Prothese: Selbstexpandierend</t>
  </si>
  <si>
    <t>5-526.f0</t>
  </si>
  <si>
    <t>Endoskopische Operationen am Pankreasgang: Wechsel einer Prothese: Selbstexpandierend</t>
  </si>
  <si>
    <t>5-529.g*</t>
  </si>
  <si>
    <t>Andere Operationen am Pankreas und am Pankreasgang: Einlegen einer selbstexpandierenden Prothese</t>
  </si>
  <si>
    <t>5-529.j*</t>
  </si>
  <si>
    <t>Andere Operationen am Pankreas und am Pankreasgang: Wechsel einer selbstexpandierenden Prothese</t>
  </si>
  <si>
    <t>8-854.2</t>
  </si>
  <si>
    <t>Hämodialyse: Intermittierend, Antikoagulation mit Heparin oder ohne Antikoagulation</t>
  </si>
  <si>
    <t>8-854.3</t>
  </si>
  <si>
    <t xml:space="preserve">Hämodialyse: Intermittierend, Antikoagulation mit sonstigen Substanzen </t>
  </si>
  <si>
    <t>8-854.4</t>
  </si>
  <si>
    <t>Hämodialyse: Verlängert intermittierend, Antikoagulation mit Heparin oder ohne Antikoagulation</t>
  </si>
  <si>
    <t>8-854.5</t>
  </si>
  <si>
    <t>Hämodialyse: Verlängert intermittierend, Antikoagulation mit sonstigen Substanzen</t>
  </si>
  <si>
    <t>Gabe von Bosentan, oral</t>
  </si>
  <si>
    <t>8-013.f*</t>
  </si>
  <si>
    <t>Applikation von Medikamenten Liste 2: Bosentan, oral</t>
  </si>
  <si>
    <t>Gabe von Jod-131-MIBG (Metajodobenzylguanidin), parenteral</t>
  </si>
  <si>
    <t>8-013.g*</t>
  </si>
  <si>
    <t>Applikation von Medikamenten Liste 2: Jod-131-MIBG (Metajodobenzylguanidin), parenteral</t>
  </si>
  <si>
    <t>ZE2007-58</t>
  </si>
  <si>
    <t>Gabe von Alpha-1-Proteinaseninhibitor human, parenteral</t>
  </si>
  <si>
    <t>8-812.0*</t>
  </si>
  <si>
    <t>Transfusion von anderen Plasmabestandteilen und genetisch hergestellten Plasmaproteinen: Alpha-1-Proteinaseninhibitor human</t>
  </si>
  <si>
    <t>ZE2007-59</t>
  </si>
  <si>
    <t>Gabe von Interferon alfa-2a (nicht pegylierte Form), parenteral</t>
  </si>
  <si>
    <t>8-812.1*</t>
  </si>
  <si>
    <t>Transfusion von anderen Plasmabestandteilen und genetisch hergestellten Plasmaproteinen: Interferon alfa-2a</t>
  </si>
  <si>
    <t>ZE2007-60</t>
  </si>
  <si>
    <t>Gabe von Interferon alfa-2b (nicht pegylierte Form), parenteral</t>
  </si>
  <si>
    <t>8-812.2*</t>
  </si>
  <si>
    <t>Transfusion von anderen Plasmabestandteilen und genetisch hergestellten Plasmaproteinen: Interferon alfa-2b</t>
  </si>
  <si>
    <t>ZE2007-01</t>
  </si>
  <si>
    <t xml:space="preserve">ZE2007-02 </t>
  </si>
  <si>
    <t xml:space="preserve">ZE2007-03 </t>
  </si>
  <si>
    <t xml:space="preserve">ZE2007-04 </t>
  </si>
  <si>
    <t>ZE2007-05</t>
  </si>
  <si>
    <t xml:space="preserve">ZE2007-06 </t>
  </si>
  <si>
    <t xml:space="preserve">ZE2007-07 </t>
  </si>
  <si>
    <t xml:space="preserve">ZE2007-08 </t>
  </si>
  <si>
    <t xml:space="preserve">ZE2007-09 </t>
  </si>
  <si>
    <t xml:space="preserve">ZE2007-10 </t>
  </si>
  <si>
    <t xml:space="preserve">ZE2007-13 </t>
  </si>
  <si>
    <t xml:space="preserve">ZE2007-15 </t>
  </si>
  <si>
    <t xml:space="preserve">ZE2007-16 </t>
  </si>
  <si>
    <t>ZE2007-17</t>
  </si>
  <si>
    <t xml:space="preserve">ZE2007-18 </t>
  </si>
  <si>
    <r>
      <t>ZE2007-19</t>
    </r>
    <r>
      <rPr>
        <vertAlign val="superscript"/>
        <sz val="10"/>
        <rFont val="Arial"/>
        <family val="2"/>
      </rPr>
      <t xml:space="preserve"> </t>
    </r>
  </si>
  <si>
    <r>
      <t>ZE2007-22</t>
    </r>
    <r>
      <rPr>
        <vertAlign val="superscript"/>
        <sz val="10"/>
        <rFont val="Arial"/>
        <family val="2"/>
      </rPr>
      <t xml:space="preserve"> </t>
    </r>
  </si>
  <si>
    <r>
      <t>ZE2007-23</t>
    </r>
    <r>
      <rPr>
        <vertAlign val="superscript"/>
        <sz val="10"/>
        <rFont val="Arial"/>
        <family val="2"/>
      </rPr>
      <t xml:space="preserve"> </t>
    </r>
  </si>
  <si>
    <r>
      <t>ZE2007-24</t>
    </r>
    <r>
      <rPr>
        <vertAlign val="superscript"/>
        <sz val="10"/>
        <rFont val="Arial"/>
        <family val="2"/>
      </rPr>
      <t xml:space="preserve"> </t>
    </r>
  </si>
  <si>
    <r>
      <t>ZE2007-25</t>
    </r>
    <r>
      <rPr>
        <vertAlign val="superscript"/>
        <sz val="10"/>
        <rFont val="Arial"/>
        <family val="2"/>
      </rPr>
      <t xml:space="preserve"> </t>
    </r>
  </si>
  <si>
    <t xml:space="preserve">ZE2007-26 </t>
  </si>
  <si>
    <r>
      <t>ZE2007-27</t>
    </r>
    <r>
      <rPr>
        <vertAlign val="superscript"/>
        <sz val="10"/>
        <rFont val="Arial"/>
        <family val="2"/>
      </rPr>
      <t xml:space="preserve"> </t>
    </r>
  </si>
  <si>
    <t>ZE2007-29</t>
  </si>
  <si>
    <r>
      <t>ZE2007-33</t>
    </r>
    <r>
      <rPr>
        <vertAlign val="superscript"/>
        <sz val="10"/>
        <rFont val="Arial"/>
        <family val="2"/>
      </rPr>
      <t xml:space="preserve"> </t>
    </r>
  </si>
  <si>
    <r>
      <t>ZE2007-34</t>
    </r>
    <r>
      <rPr>
        <vertAlign val="superscript"/>
        <sz val="10"/>
        <rFont val="Arial"/>
        <family val="2"/>
      </rPr>
      <t xml:space="preserve"> </t>
    </r>
  </si>
  <si>
    <r>
      <t>ZE2007-35</t>
    </r>
    <r>
      <rPr>
        <vertAlign val="superscript"/>
        <sz val="10"/>
        <rFont val="Arial"/>
        <family val="2"/>
      </rPr>
      <t xml:space="preserve"> </t>
    </r>
  </si>
  <si>
    <t xml:space="preserve">ZE2007-36 </t>
  </si>
  <si>
    <r>
      <t>ZE2007-40</t>
    </r>
    <r>
      <rPr>
        <vertAlign val="superscript"/>
        <sz val="10"/>
        <rFont val="Arial"/>
        <family val="2"/>
      </rPr>
      <t xml:space="preserve"> </t>
    </r>
  </si>
  <si>
    <r>
      <t>ZE2007-44</t>
    </r>
    <r>
      <rPr>
        <vertAlign val="superscript"/>
        <sz val="10"/>
        <rFont val="Arial"/>
        <family val="2"/>
      </rPr>
      <t xml:space="preserve"> </t>
    </r>
  </si>
  <si>
    <r>
      <t>ZE2007-45</t>
    </r>
    <r>
      <rPr>
        <vertAlign val="superscript"/>
        <sz val="10"/>
        <rFont val="Arial"/>
        <family val="2"/>
      </rPr>
      <t xml:space="preserve"> </t>
    </r>
  </si>
  <si>
    <t xml:space="preserve">ZE2007-47 </t>
  </si>
  <si>
    <t xml:space="preserve">ZE2007-48 </t>
  </si>
  <si>
    <r>
      <t>ZE2007-49</t>
    </r>
    <r>
      <rPr>
        <vertAlign val="superscript"/>
        <sz val="10"/>
        <rFont val="Arial"/>
        <family val="2"/>
      </rPr>
      <t xml:space="preserve"> </t>
    </r>
  </si>
  <si>
    <t xml:space="preserve">ZE2007-51 </t>
  </si>
  <si>
    <t xml:space="preserve">ZE2007-52 </t>
  </si>
  <si>
    <t xml:space="preserve">ZE2007-53 </t>
  </si>
  <si>
    <r>
      <t>ZE2007-54</t>
    </r>
    <r>
      <rPr>
        <vertAlign val="superscript"/>
        <sz val="10"/>
        <rFont val="Arial"/>
        <family val="2"/>
      </rPr>
      <t xml:space="preserve"> </t>
    </r>
  </si>
  <si>
    <r>
      <t>ZE2007-55</t>
    </r>
    <r>
      <rPr>
        <vertAlign val="superscript"/>
        <sz val="10"/>
        <rFont val="Arial"/>
        <family val="2"/>
      </rPr>
      <t xml:space="preserve"> </t>
    </r>
  </si>
  <si>
    <t xml:space="preserve">ZE2007-56 </t>
  </si>
  <si>
    <t xml:space="preserve">ZE2007-57 </t>
  </si>
  <si>
    <t xml:space="preserve">ZE2006-02 </t>
  </si>
  <si>
    <t xml:space="preserve">ZE2006-04 </t>
  </si>
  <si>
    <t xml:space="preserve">ZE2006-05 </t>
  </si>
  <si>
    <t xml:space="preserve">ZE2006-07 </t>
  </si>
  <si>
    <t xml:space="preserve">ZE2006-09 </t>
  </si>
  <si>
    <t xml:space="preserve">ZE2006-10 </t>
  </si>
  <si>
    <t xml:space="preserve">ZE2006-14 </t>
  </si>
  <si>
    <t xml:space="preserve">ZE2006-15 </t>
  </si>
  <si>
    <t xml:space="preserve">ZE2006-16 </t>
  </si>
  <si>
    <t xml:space="preserve">ZE2006-18 </t>
  </si>
  <si>
    <t xml:space="preserve">ZE2006-19 </t>
  </si>
  <si>
    <t xml:space="preserve">ZE2006-24 </t>
  </si>
  <si>
    <r>
      <t>ZE2006-25</t>
    </r>
    <r>
      <rPr>
        <vertAlign val="superscript"/>
        <sz val="10"/>
        <rFont val="Arial"/>
        <family val="2"/>
      </rPr>
      <t xml:space="preserve"> </t>
    </r>
  </si>
  <si>
    <r>
      <t>ZE2006-28</t>
    </r>
    <r>
      <rPr>
        <vertAlign val="superscript"/>
        <sz val="10"/>
        <rFont val="Arial"/>
        <family val="2"/>
      </rPr>
      <t xml:space="preserve"> </t>
    </r>
  </si>
  <si>
    <r>
      <t>ZE2006-31</t>
    </r>
    <r>
      <rPr>
        <vertAlign val="superscript"/>
        <sz val="10"/>
        <rFont val="Arial"/>
        <family val="2"/>
      </rPr>
      <t xml:space="preserve"> </t>
    </r>
  </si>
  <si>
    <r>
      <t>ZE2006-33</t>
    </r>
    <r>
      <rPr>
        <vertAlign val="superscript"/>
        <sz val="10"/>
        <rFont val="Arial"/>
        <family val="2"/>
      </rPr>
      <t xml:space="preserve"> </t>
    </r>
  </si>
  <si>
    <r>
      <t>ZE2006-37</t>
    </r>
    <r>
      <rPr>
        <vertAlign val="superscript"/>
        <sz val="10"/>
        <rFont val="Arial"/>
        <family val="2"/>
      </rPr>
      <t xml:space="preserve"> </t>
    </r>
  </si>
  <si>
    <r>
      <t>ZE2006-39</t>
    </r>
    <r>
      <rPr>
        <vertAlign val="superscript"/>
        <sz val="10"/>
        <rFont val="Arial"/>
        <family val="2"/>
      </rPr>
      <t xml:space="preserve"> </t>
    </r>
  </si>
  <si>
    <r>
      <t>ZE2006-42</t>
    </r>
    <r>
      <rPr>
        <vertAlign val="superscript"/>
        <sz val="10"/>
        <rFont val="Arial"/>
        <family val="2"/>
      </rPr>
      <t xml:space="preserve"> </t>
    </r>
  </si>
  <si>
    <t xml:space="preserve">    - Ausgleich der verbleibenden Mindererlöse mit 20%</t>
  </si>
  <si>
    <t xml:space="preserve"> - Gesamtfallzahl und Erlössumme jeweils für Vereinbarung und Ist der ZE nach Anlage 2 FPV 2006 für Überlieger 2006/2007 als Gesamtwert</t>
  </si>
  <si>
    <t xml:space="preserve"> - für Leistungen nach § 6 Abs. 2a KHEntgG jeweils für Vereinbarung und Ist die Fallzahl und Entgelthöhe der Überlieger 2006/2007</t>
  </si>
  <si>
    <t xml:space="preserve"> - Gesamtfallzahl und Erlössumme jeweils für Vereinbarung und Ist der ZE nach Anlage 2 FPV 2007  als Gesamtwert</t>
  </si>
  <si>
    <t xml:space="preserve"> - Anzahl der Tage Vereinbarung und Ist sowie Entgelthöhe je Tag für weitere tagesbezogene Entgelte (Tageskliniken) für Überlieger 2006/2007</t>
  </si>
  <si>
    <t xml:space="preserve"> - Anzahl der Tage Vereinbarung und Ist sowie Entgelthöhe je Tag für tagesbezogene Entgelte nach Anlage 3 FPV 2006 für Überlieger 2006/2007</t>
  </si>
  <si>
    <t xml:space="preserve"> - je vereinbartem tagesbezogenen Entgelt lt. Anlage 3 FPV 2007 die Anzahl der vereinbarten Tage und Entgelthöhe sowie die tatsächlich erbrachten Tage und die jeweilige Entgelthöhe je Abrechnungszeitraum</t>
  </si>
  <si>
    <t xml:space="preserve"> - je weiterem vereinbarten tagesbezogenen Entgelt 2007 (für Tageskliniken)  die Anzahl der vereinbarten Tage und Entgelthöhe sowie die tatsächlich erbrachten Tage und die jeweilige Entgelthöhe je Abrechnungszeitraum</t>
  </si>
  <si>
    <t xml:space="preserve"> - Anzahl der Fälle Vereinbarung und Ist sowie Entgelthöhe je Fall für fallbezogene Entgelte nach Anlage 3 FPV 2006 für Überlieger 2006/2007</t>
  </si>
  <si>
    <t xml:space="preserve"> - je vereinbartem fallbezogenen Entgelt lt. Anlage 3 FPV 2007 die Anzahl der vereinbarten Fälle und Entgelthöhe sowie die tatsächlich erbrachten Fälle und die jeweilige Entgelthöhe je Abrechnungszeitraum</t>
  </si>
  <si>
    <t xml:space="preserve"> - je vereinbartem fallbezogenen Entgelt lt. Anlage 3 FPV 2007 der vereinbarte Sachkostenanteil (Übernahme aus der Kalkulation lt.Anlage zur Budgetvereinbarung 2007)</t>
  </si>
  <si>
    <t>Einzige Ausnahme: Bei Gesamtmehrerlösen ist hier die Höhe der sonstigen nicht kodierbedingten Mehrerlöse (Mehrerlöse durch veränderte Leistungsstruktur) einzutragen (Zeile 99). Dieser Eintrag reduziert in gleicher Höhe die kodierbedingten Mehrerlöse, die sonst zu 100% auszugleichen sind. Der Eintrag darf also maximal der Höhe der in Zeile 100 ansonsten ausgewiesenen kodierbedingten Mehrerlöse entsprechen.</t>
  </si>
  <si>
    <t>4. Gesamtsummenvergleich für das Erlösbudget nach § 4 KHEntgG: Vergleich der fiktiven Ist-Erlöse (tatsächliche Ist-Erlöse zzgl. Erlösausgleich nach § 15 Abs.2 KHEntgG) mit den vereinbarten Erlösen für</t>
  </si>
  <si>
    <t>Neurostimulatoren zur Rückenmarkstimulation, Mehrelektrodensystem</t>
  </si>
  <si>
    <t>5-039.22</t>
  </si>
  <si>
    <t>Andere Operationen an Rückenmark und Rückenmarkstrukturen: Implantation oder Wechsel eines Neurostimulators zur epiduralen Rückenmarkstimulation: Mehrkanalsystem, vollimplantierbar, nicht wiederaufladbar</t>
  </si>
  <si>
    <t>5-039.23</t>
  </si>
  <si>
    <t>Andere Operationen an Rückenmark und Rückenmarkstrukturen: Implantation oder Wechsel eines Neurostimulators zur epiduralen Rückenmarkstimulation: Mehrkanalsystem, vollimplantierbar, wiederaufladbar</t>
  </si>
  <si>
    <t>ZE2006-43</t>
  </si>
  <si>
    <t>Selektive Embolisation mit Metallspiralen (Coils), andere Lokalisationen</t>
  </si>
  <si>
    <t>8-836.m2</t>
  </si>
  <si>
    <t>Perkutan-transluminale Gefäßintervention: Selektive Embolisation mit Metallspiralen: Gefäße Schulter und Oberarm</t>
  </si>
  <si>
    <t>8-836.m3</t>
  </si>
  <si>
    <t>Perkutan-transluminale Gefäßintervention: Selektive Embolisation mit Metallspiralen: Gefäße Unterarm</t>
  </si>
  <si>
    <t>8-836.m4</t>
  </si>
  <si>
    <t>Perkutan-transluminale Gefäßintervention: Selektive Embolisation mit Metallspiralen: Aorta</t>
  </si>
  <si>
    <t>8-836.m5</t>
  </si>
  <si>
    <t>Perkutan-transluminale Gefäßintervention: Selektive Embolisation mit Metallspiralen: Aortenisthmus</t>
  </si>
  <si>
    <t>8-836.m6</t>
  </si>
  <si>
    <t>Perkutan-transluminale Gefäßintervention: Selektive Embolisation mit Metallspiralen: Ductus arteriosus apertus</t>
  </si>
  <si>
    <t>8-836.m7</t>
  </si>
  <si>
    <t>Perkutan-transluminale Gefäßintervention: Selektive Embolisation mit Metallspiralen: V. cava</t>
  </si>
  <si>
    <t>8-836.m8</t>
  </si>
  <si>
    <t>Perkutan-transluminale Gefäßintervention: Selektive Embolisation mit Metallspiralen: Andere Gefäße thorakal</t>
  </si>
  <si>
    <t>8-836.mb</t>
  </si>
  <si>
    <t>Perkutan-transluminale Gefäßintervention: Selektive Embolisation mit Metallspiralen: Gefäße Oberschenkel</t>
  </si>
  <si>
    <t>8-836.mc</t>
  </si>
  <si>
    <t>Perkutan-transluminale Gefäßintervention: Selektive Embolisation mit Metallspiralen: Gefäße Unterschenkel</t>
  </si>
  <si>
    <t>8-836.md</t>
  </si>
  <si>
    <t>Perkutan-transluminale Gefäßintervention: Selektive Embolisation mit Metallspiralen: Gefäßmalformationen</t>
  </si>
  <si>
    <t>8-836.me</t>
  </si>
  <si>
    <t>Perkutan-transluminale Gefäßintervention: Selektive Embolisation mit Metallspiralen: Künstliche Gefäße</t>
  </si>
  <si>
    <t>8-836.mf</t>
  </si>
  <si>
    <t>Perkutan-transluminale Gefäßintervention: Selektive Embolisation mit Metallspiralen: Gefäße spinal</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</si>
</sst>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00"/>
    <numFmt numFmtId="181" formatCode="#,##0.000"/>
    <numFmt numFmtId="182" formatCode="#,##0.00\ &quot;€&quot;"/>
    <numFmt numFmtId="183" formatCode="#,##0.00\ [$€-1]"/>
    <numFmt numFmtId="184" formatCode="_-* #,##0.00\ [$€-1]_-;\-* #,##0.00\ [$€-1]_-;_-* &quot;-&quot;??\ [$€-1]_-"/>
    <numFmt numFmtId="185" formatCode="#,##0.00\ \ ;\-#,##0.00\ \ "/>
    <numFmt numFmtId="186" formatCode="0%\ \ "/>
    <numFmt numFmtId="187" formatCode="_-* #,##0.00\ [$€]_-;\-* #,##0.00\ [$€]_-;_-* &quot;-&quot;??\ [$€]_-;_-@_-"/>
    <numFmt numFmtId="188" formatCode="\+#,##0;\-#,##0"/>
    <numFmt numFmtId="189" formatCode="\+\ #,##0;\-\ #,##0"/>
    <numFmt numFmtId="190" formatCode="#,##0.00\ \€"/>
    <numFmt numFmtId="191" formatCode="#,##0.00\ &quot;EUR&quot;"/>
    <numFmt numFmtId="192" formatCode="#,##0.000\ &quot;€&quot;"/>
    <numFmt numFmtId="193" formatCode="0.0"/>
    <numFmt numFmtId="194" formatCode="#,##0\ &quot;€&quot;"/>
    <numFmt numFmtId="195" formatCode="dd/mm/yy"/>
  </numFmts>
  <fonts count="35">
    <font>
      <sz val="10"/>
      <name val="Arial"/>
      <family val="0"/>
    </font>
    <font>
      <b/>
      <sz val="10"/>
      <name val="Arial"/>
      <family val="2"/>
    </font>
    <font>
      <b/>
      <u val="single"/>
      <sz val="11"/>
      <name val="Arial"/>
      <family val="2"/>
    </font>
    <font>
      <sz val="9"/>
      <name val="Arial"/>
      <family val="2"/>
    </font>
    <font>
      <b/>
      <sz val="12"/>
      <name val="Arial"/>
      <family val="2"/>
    </font>
    <font>
      <sz val="12"/>
      <name val="Arial"/>
      <family val="2"/>
    </font>
    <font>
      <b/>
      <sz val="12"/>
      <color indexed="9"/>
      <name val="Arial"/>
      <family val="2"/>
    </font>
    <font>
      <i/>
      <sz val="10"/>
      <name val="Arial"/>
      <family val="2"/>
    </font>
    <font>
      <sz val="8"/>
      <name val="Arial"/>
      <family val="2"/>
    </font>
    <font>
      <b/>
      <sz val="11"/>
      <name val="Arial"/>
      <family val="2"/>
    </font>
    <font>
      <sz val="11"/>
      <name val="Arial"/>
      <family val="2"/>
    </font>
    <font>
      <sz val="10"/>
      <color indexed="8"/>
      <name val="Arial"/>
      <family val="2"/>
    </font>
    <font>
      <sz val="9"/>
      <color indexed="8"/>
      <name val="Arial"/>
      <family val="2"/>
    </font>
    <font>
      <u val="single"/>
      <sz val="11"/>
      <name val="Arial"/>
      <family val="2"/>
    </font>
    <font>
      <u val="single"/>
      <sz val="10"/>
      <name val="Arial"/>
      <family val="2"/>
    </font>
    <font>
      <sz val="9"/>
      <color indexed="10"/>
      <name val="Arial"/>
      <family val="2"/>
    </font>
    <font>
      <sz val="12"/>
      <color indexed="10"/>
      <name val="Arial"/>
      <family val="2"/>
    </font>
    <font>
      <sz val="10"/>
      <color indexed="10"/>
      <name val="Arial"/>
      <family val="2"/>
    </font>
    <font>
      <sz val="8"/>
      <color indexed="17"/>
      <name val="Helv"/>
      <family val="0"/>
    </font>
    <font>
      <u val="single"/>
      <sz val="10"/>
      <color indexed="36"/>
      <name val="Arial"/>
      <family val="0"/>
    </font>
    <font>
      <u val="single"/>
      <sz val="10"/>
      <color indexed="12"/>
      <name val="Arial"/>
      <family val="0"/>
    </font>
    <font>
      <i/>
      <sz val="10"/>
      <color indexed="10"/>
      <name val="Arial"/>
      <family val="2"/>
    </font>
    <font>
      <b/>
      <sz val="9"/>
      <color indexed="9"/>
      <name val="Arial"/>
      <family val="2"/>
    </font>
    <font>
      <b/>
      <sz val="10"/>
      <color indexed="8"/>
      <name val="Arial"/>
      <family val="2"/>
    </font>
    <font>
      <b/>
      <sz val="12"/>
      <color indexed="8"/>
      <name val="Arial"/>
      <family val="2"/>
    </font>
    <font>
      <b/>
      <i/>
      <u val="single"/>
      <sz val="12"/>
      <color indexed="8"/>
      <name val="Arial"/>
      <family val="2"/>
    </font>
    <font>
      <u val="single"/>
      <sz val="12"/>
      <color indexed="8"/>
      <name val="Arial"/>
      <family val="2"/>
    </font>
    <font>
      <sz val="8"/>
      <name val="Tahoma"/>
      <family val="0"/>
    </font>
    <font>
      <b/>
      <sz val="8"/>
      <name val="Tahoma"/>
      <family val="2"/>
    </font>
    <font>
      <sz val="8"/>
      <color indexed="10"/>
      <name val="Tahoma"/>
      <family val="2"/>
    </font>
    <font>
      <vertAlign val="superscript"/>
      <sz val="10"/>
      <name val="Arial"/>
      <family val="2"/>
    </font>
    <font>
      <b/>
      <sz val="10"/>
      <color indexed="10"/>
      <name val="Arial"/>
      <family val="2"/>
    </font>
    <font>
      <b/>
      <sz val="9"/>
      <name val="Arial"/>
      <family val="2"/>
    </font>
    <font>
      <b/>
      <u val="single"/>
      <sz val="12"/>
      <color indexed="8"/>
      <name val="Arial"/>
      <family val="2"/>
    </font>
    <font>
      <b/>
      <sz val="8"/>
      <name val="Arial"/>
      <family val="2"/>
    </font>
  </fonts>
  <fills count="8">
    <fill>
      <patternFill/>
    </fill>
    <fill>
      <patternFill patternType="gray125"/>
    </fill>
    <fill>
      <patternFill patternType="gray0625">
        <fgColor indexed="11"/>
      </patternFill>
    </fill>
    <fill>
      <patternFill patternType="solid">
        <fgColor indexed="9"/>
        <bgColor indexed="64"/>
      </patternFill>
    </fill>
    <fill>
      <patternFill patternType="solid">
        <fgColor indexed="47"/>
        <bgColor indexed="64"/>
      </patternFill>
    </fill>
    <fill>
      <patternFill patternType="solid">
        <fgColor indexed="57"/>
        <bgColor indexed="64"/>
      </patternFill>
    </fill>
    <fill>
      <patternFill patternType="solid">
        <fgColor indexed="65"/>
        <bgColor indexed="64"/>
      </patternFill>
    </fill>
    <fill>
      <patternFill patternType="solid">
        <fgColor indexed="43"/>
        <bgColor indexed="64"/>
      </patternFill>
    </fill>
  </fills>
  <borders count="43">
    <border>
      <left/>
      <right/>
      <top/>
      <bottom/>
      <diagonal/>
    </border>
    <border>
      <left style="double"/>
      <right style="thin"/>
      <top style="thin"/>
      <bottom>
        <color indexed="63"/>
      </bottom>
    </border>
    <border>
      <left style="double"/>
      <right style="thin"/>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medium"/>
      <top style="thin"/>
      <bottom style="thin"/>
    </border>
    <border>
      <left>
        <color indexed="63"/>
      </left>
      <right style="thin"/>
      <top>
        <color indexed="63"/>
      </top>
      <bottom>
        <color indexed="63"/>
      </bottom>
    </border>
    <border>
      <left style="medium"/>
      <right style="medium"/>
      <top style="thin"/>
      <bottom style="thin"/>
    </border>
    <border>
      <left style="medium"/>
      <right style="thin"/>
      <top style="thin"/>
      <bottom style="medium"/>
    </border>
    <border>
      <left style="medium"/>
      <right style="medium"/>
      <top style="thin"/>
      <bottom style="medium"/>
    </border>
    <border>
      <left style="medium"/>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color indexed="63"/>
      </left>
      <right>
        <color indexed="63"/>
      </right>
      <top style="thin"/>
      <bottom>
        <color indexed="63"/>
      </bottom>
    </border>
    <border>
      <left>
        <color indexed="63"/>
      </left>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8" fillId="2" borderId="1" applyFill="0" applyBorder="0" applyProtection="0">
      <alignment horizontal="right" vertical="center"/>
    </xf>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0" fontId="20" fillId="0" borderId="0" applyNumberFormat="0" applyFill="0" applyBorder="0" applyAlignment="0" applyProtection="0"/>
    <xf numFmtId="186" fontId="18" fillId="3" borderId="2" applyFill="0" applyBorder="0" applyProtection="0">
      <alignment vertical="center"/>
    </xf>
    <xf numFmtId="9" fontId="0" fillId="0" borderId="0" applyFont="0" applyFill="0" applyBorder="0" applyAlignment="0" applyProtection="0"/>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81">
    <xf numFmtId="0" fontId="0" fillId="0" borderId="0" xfId="0" applyAlignment="1">
      <alignment/>
    </xf>
    <xf numFmtId="0" fontId="0" fillId="3" borderId="0" xfId="0" applyFill="1" applyAlignment="1">
      <alignment/>
    </xf>
    <xf numFmtId="0" fontId="5" fillId="0" borderId="0" xfId="0" applyFont="1" applyAlignment="1">
      <alignment/>
    </xf>
    <xf numFmtId="0" fontId="0" fillId="0" borderId="0" xfId="0" applyFont="1" applyAlignment="1">
      <alignment/>
    </xf>
    <xf numFmtId="0" fontId="11" fillId="3" borderId="0" xfId="0" applyFont="1" applyFill="1" applyAlignment="1">
      <alignment/>
    </xf>
    <xf numFmtId="0" fontId="11" fillId="0" borderId="0" xfId="0" applyFont="1" applyAlignment="1">
      <alignment/>
    </xf>
    <xf numFmtId="0" fontId="11" fillId="0" borderId="0" xfId="0" applyFont="1" applyAlignment="1">
      <alignment/>
    </xf>
    <xf numFmtId="0" fontId="11" fillId="0" borderId="0" xfId="0" applyFont="1" applyFill="1" applyAlignment="1">
      <alignment/>
    </xf>
    <xf numFmtId="0" fontId="10" fillId="0" borderId="0" xfId="0" applyFont="1" applyAlignment="1">
      <alignment/>
    </xf>
    <xf numFmtId="0" fontId="17" fillId="0" borderId="0" xfId="0" applyFont="1" applyAlignment="1">
      <alignment/>
    </xf>
    <xf numFmtId="0" fontId="0" fillId="0" borderId="0" xfId="0" applyBorder="1" applyAlignment="1">
      <alignment/>
    </xf>
    <xf numFmtId="0" fontId="21" fillId="0" borderId="0" xfId="0" applyFont="1" applyBorder="1" applyAlignment="1">
      <alignment/>
    </xf>
    <xf numFmtId="0" fontId="1" fillId="0" borderId="0" xfId="0" applyFont="1" applyAlignment="1">
      <alignment/>
    </xf>
    <xf numFmtId="3" fontId="11" fillId="3" borderId="3" xfId="0" applyNumberFormat="1" applyFont="1" applyFill="1" applyBorder="1" applyAlignment="1">
      <alignment/>
    </xf>
    <xf numFmtId="0" fontId="25" fillId="0" borderId="0" xfId="0" applyFont="1" applyAlignment="1">
      <alignment vertical="top"/>
    </xf>
    <xf numFmtId="0" fontId="11" fillId="0" borderId="0" xfId="0" applyFont="1" applyBorder="1" applyAlignment="1">
      <alignment wrapText="1"/>
    </xf>
    <xf numFmtId="0" fontId="11" fillId="0" borderId="0" xfId="0" applyFont="1" applyAlignment="1">
      <alignment wrapText="1"/>
    </xf>
    <xf numFmtId="0" fontId="11" fillId="0" borderId="0" xfId="0" applyFont="1" applyBorder="1" applyAlignment="1">
      <alignment/>
    </xf>
    <xf numFmtId="0" fontId="26" fillId="0" borderId="0" xfId="0" applyFont="1" applyAlignment="1">
      <alignment vertical="top"/>
    </xf>
    <xf numFmtId="0" fontId="11" fillId="0" borderId="0" xfId="0" applyFont="1" applyAlignment="1">
      <alignment vertical="justify"/>
    </xf>
    <xf numFmtId="0" fontId="25" fillId="3" borderId="0" xfId="0" applyFont="1" applyFill="1" applyAlignment="1">
      <alignment vertical="top"/>
    </xf>
    <xf numFmtId="183" fontId="11" fillId="0" borderId="0" xfId="0" applyNumberFormat="1" applyFont="1" applyFill="1" applyBorder="1" applyAlignment="1">
      <alignment/>
    </xf>
    <xf numFmtId="0" fontId="11" fillId="0" borderId="0" xfId="0" applyFont="1" applyFill="1" applyBorder="1" applyAlignment="1" applyProtection="1">
      <alignment/>
      <protection locked="0"/>
    </xf>
    <xf numFmtId="180" fontId="11" fillId="0" borderId="0" xfId="0" applyNumberFormat="1" applyFont="1" applyFill="1" applyBorder="1" applyAlignment="1" applyProtection="1">
      <alignment/>
      <protection locked="0"/>
    </xf>
    <xf numFmtId="183" fontId="11" fillId="0" borderId="0" xfId="0" applyNumberFormat="1" applyFont="1" applyFill="1" applyBorder="1" applyAlignment="1" applyProtection="1">
      <alignment/>
      <protection locked="0"/>
    </xf>
    <xf numFmtId="3" fontId="11" fillId="0" borderId="0" xfId="0" applyNumberFormat="1" applyFont="1" applyFill="1" applyBorder="1" applyAlignment="1">
      <alignment/>
    </xf>
    <xf numFmtId="0" fontId="11" fillId="0" borderId="0" xfId="0" applyFont="1" applyFill="1" applyBorder="1" applyAlignment="1">
      <alignment/>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wrapText="1"/>
    </xf>
    <xf numFmtId="0" fontId="11" fillId="4" borderId="3" xfId="0" applyFont="1" applyFill="1" applyBorder="1" applyAlignment="1">
      <alignment horizontal="center" wrapText="1"/>
    </xf>
    <xf numFmtId="0" fontId="11" fillId="4" borderId="5" xfId="0" applyFont="1" applyFill="1" applyBorder="1" applyAlignment="1">
      <alignment horizontal="center" wrapText="1"/>
    </xf>
    <xf numFmtId="0" fontId="11" fillId="4" borderId="6" xfId="0" applyFont="1" applyFill="1" applyBorder="1" applyAlignment="1">
      <alignment horizontal="centerContinuous" vertical="justify" wrapText="1"/>
    </xf>
    <xf numFmtId="0" fontId="11" fillId="4" borderId="7" xfId="0" applyFont="1" applyFill="1" applyBorder="1" applyAlignment="1">
      <alignment horizontal="centerContinuous"/>
    </xf>
    <xf numFmtId="0" fontId="11" fillId="4" borderId="8" xfId="0" applyFont="1" applyFill="1" applyBorder="1" applyAlignment="1">
      <alignment horizontal="centerContinuous"/>
    </xf>
    <xf numFmtId="0" fontId="11" fillId="4" borderId="6" xfId="0" applyFont="1" applyFill="1" applyBorder="1" applyAlignment="1">
      <alignment horizontal="centerContinuous" vertical="center" wrapText="1"/>
    </xf>
    <xf numFmtId="0" fontId="11" fillId="4" borderId="9" xfId="0" applyFont="1" applyFill="1" applyBorder="1" applyAlignment="1">
      <alignment horizontal="centerContinuous" vertical="justify" wrapText="1"/>
    </xf>
    <xf numFmtId="0" fontId="11" fillId="4" borderId="9" xfId="0" applyFont="1" applyFill="1" applyBorder="1" applyAlignment="1">
      <alignment horizontal="centerContinuous" vertical="center" wrapText="1"/>
    </xf>
    <xf numFmtId="0" fontId="11" fillId="4" borderId="3" xfId="0" applyFont="1" applyFill="1" applyBorder="1" applyAlignment="1">
      <alignment/>
    </xf>
    <xf numFmtId="0" fontId="11" fillId="4" borderId="3" xfId="0" applyFont="1" applyFill="1" applyBorder="1" applyAlignment="1">
      <alignment vertical="justify"/>
    </xf>
    <xf numFmtId="0" fontId="11" fillId="4" borderId="7" xfId="0" applyFont="1" applyFill="1" applyBorder="1" applyAlignment="1">
      <alignment horizontal="center"/>
    </xf>
    <xf numFmtId="0" fontId="11" fillId="4" borderId="8" xfId="0" applyFont="1" applyFill="1" applyBorder="1" applyAlignment="1">
      <alignment horizontal="center" wrapText="1"/>
    </xf>
    <xf numFmtId="49" fontId="6" fillId="5" borderId="10" xfId="0" applyNumberFormat="1" applyFont="1" applyFill="1" applyBorder="1" applyAlignment="1">
      <alignment horizontal="centerContinuous" vertical="top"/>
    </xf>
    <xf numFmtId="49" fontId="6" fillId="5" borderId="0" xfId="0" applyNumberFormat="1" applyFont="1" applyFill="1" applyBorder="1" applyAlignment="1">
      <alignment horizontal="centerContinuous" vertical="top"/>
    </xf>
    <xf numFmtId="49" fontId="22" fillId="5" borderId="0" xfId="0" applyNumberFormat="1" applyFont="1" applyFill="1" applyBorder="1" applyAlignment="1">
      <alignment horizontal="centerContinuous" vertical="top"/>
    </xf>
    <xf numFmtId="49" fontId="6" fillId="5" borderId="10" xfId="0" applyNumberFormat="1" applyFont="1" applyFill="1" applyBorder="1" applyAlignment="1" applyProtection="1">
      <alignment horizontal="centerContinuous" vertical="top"/>
      <protection locked="0"/>
    </xf>
    <xf numFmtId="0" fontId="3" fillId="6" borderId="0" xfId="0" applyFont="1" applyFill="1" applyAlignment="1">
      <alignment vertical="top"/>
    </xf>
    <xf numFmtId="0" fontId="0" fillId="6" borderId="0" xfId="0" applyFill="1" applyAlignment="1">
      <alignment vertical="top"/>
    </xf>
    <xf numFmtId="49" fontId="2" fillId="3" borderId="0" xfId="0" applyNumberFormat="1" applyFont="1" applyFill="1" applyBorder="1" applyAlignment="1">
      <alignment vertical="top"/>
    </xf>
    <xf numFmtId="0" fontId="0" fillId="3" borderId="0" xfId="0" applyFill="1" applyAlignment="1">
      <alignment vertical="top"/>
    </xf>
    <xf numFmtId="0" fontId="3" fillId="3" borderId="0" xfId="0" applyFont="1" applyFill="1" applyAlignment="1">
      <alignment vertical="top"/>
    </xf>
    <xf numFmtId="0" fontId="0" fillId="6" borderId="0" xfId="0" applyFont="1" applyFill="1" applyAlignment="1" applyProtection="1">
      <alignment vertical="top"/>
      <protection/>
    </xf>
    <xf numFmtId="49" fontId="0" fillId="3" borderId="0" xfId="0" applyNumberFormat="1" applyFill="1" applyAlignment="1">
      <alignment vertical="top"/>
    </xf>
    <xf numFmtId="0" fontId="0" fillId="3" borderId="0" xfId="0" applyFill="1" applyBorder="1" applyAlignment="1">
      <alignment vertical="top"/>
    </xf>
    <xf numFmtId="0" fontId="0" fillId="6" borderId="0" xfId="0" applyFont="1" applyFill="1" applyAlignment="1">
      <alignment vertical="top"/>
    </xf>
    <xf numFmtId="0" fontId="0" fillId="3" borderId="0" xfId="0" applyNumberFormat="1" applyFill="1" applyAlignment="1">
      <alignment vertical="top" wrapText="1"/>
    </xf>
    <xf numFmtId="49" fontId="0" fillId="3" borderId="0" xfId="0" applyNumberFormat="1" applyFont="1" applyFill="1" applyAlignment="1">
      <alignment vertical="top"/>
    </xf>
    <xf numFmtId="0" fontId="0" fillId="3" borderId="0" xfId="0" applyNumberFormat="1" applyFont="1" applyFill="1" applyAlignment="1">
      <alignment vertical="top" wrapText="1"/>
    </xf>
    <xf numFmtId="0" fontId="16" fillId="6" borderId="0" xfId="0" applyFont="1" applyFill="1" applyAlignment="1">
      <alignment vertical="top"/>
    </xf>
    <xf numFmtId="49" fontId="0" fillId="3" borderId="0" xfId="0" applyNumberFormat="1" applyFill="1" applyAlignment="1">
      <alignment vertical="top" wrapText="1"/>
    </xf>
    <xf numFmtId="0" fontId="1" fillId="3" borderId="0" xfId="0" applyNumberFormat="1" applyFont="1" applyFill="1" applyAlignment="1">
      <alignment vertical="top" wrapText="1"/>
    </xf>
    <xf numFmtId="0" fontId="1" fillId="6" borderId="0" xfId="0" applyFont="1" applyFill="1" applyAlignment="1">
      <alignment vertical="top"/>
    </xf>
    <xf numFmtId="0" fontId="0" fillId="3" borderId="0" xfId="0" applyFill="1" applyAlignment="1">
      <alignment vertical="top" wrapText="1"/>
    </xf>
    <xf numFmtId="180" fontId="0" fillId="0" borderId="7" xfId="0" applyNumberFormat="1" applyFill="1" applyBorder="1" applyAlignment="1" applyProtection="1">
      <alignment vertical="top"/>
      <protection/>
    </xf>
    <xf numFmtId="49" fontId="11" fillId="3" borderId="0" xfId="0" applyNumberFormat="1" applyFont="1" applyFill="1" applyAlignment="1">
      <alignment vertical="top"/>
    </xf>
    <xf numFmtId="0" fontId="11" fillId="3" borderId="0" xfId="0" applyFont="1" applyFill="1" applyBorder="1" applyAlignment="1">
      <alignment vertical="top"/>
    </xf>
    <xf numFmtId="0" fontId="12" fillId="3" borderId="0" xfId="0" applyFont="1" applyFill="1" applyAlignment="1">
      <alignment vertical="top"/>
    </xf>
    <xf numFmtId="0" fontId="11" fillId="6" borderId="0" xfId="0" applyFont="1" applyFill="1" applyAlignment="1">
      <alignment vertical="top"/>
    </xf>
    <xf numFmtId="9" fontId="0" fillId="6" borderId="0" xfId="22" applyFont="1" applyFill="1" applyAlignment="1">
      <alignment vertical="top"/>
    </xf>
    <xf numFmtId="0" fontId="0" fillId="0" borderId="0" xfId="0" applyAlignment="1">
      <alignment vertical="top"/>
    </xf>
    <xf numFmtId="0" fontId="5" fillId="6" borderId="0" xfId="0" applyFont="1" applyFill="1" applyAlignment="1">
      <alignment vertical="top"/>
    </xf>
    <xf numFmtId="0" fontId="11" fillId="3" borderId="0" xfId="0" applyNumberFormat="1" applyFont="1" applyFill="1" applyAlignment="1">
      <alignment vertical="top" wrapText="1"/>
    </xf>
    <xf numFmtId="0" fontId="17" fillId="3" borderId="0" xfId="0" applyNumberFormat="1" applyFont="1" applyFill="1" applyAlignment="1">
      <alignment vertical="top" wrapText="1"/>
    </xf>
    <xf numFmtId="0" fontId="15" fillId="3" borderId="0" xfId="0" applyFont="1" applyFill="1" applyAlignment="1">
      <alignment vertical="top" wrapText="1"/>
    </xf>
    <xf numFmtId="0" fontId="17" fillId="6" borderId="0" xfId="0" applyFont="1" applyFill="1" applyAlignment="1">
      <alignment vertical="top"/>
    </xf>
    <xf numFmtId="0" fontId="3" fillId="3" borderId="0" xfId="0" applyFont="1" applyFill="1" applyAlignment="1">
      <alignment vertical="top" wrapText="1"/>
    </xf>
    <xf numFmtId="0" fontId="7" fillId="3" borderId="0" xfId="0" applyFont="1" applyFill="1" applyAlignment="1">
      <alignment vertical="top"/>
    </xf>
    <xf numFmtId="49" fontId="0" fillId="3" borderId="0" xfId="0" applyNumberFormat="1" applyFill="1" applyBorder="1" applyAlignment="1">
      <alignment vertical="top"/>
    </xf>
    <xf numFmtId="0" fontId="0" fillId="6" borderId="0" xfId="0" applyFill="1" applyBorder="1" applyAlignment="1">
      <alignment vertical="top"/>
    </xf>
    <xf numFmtId="0" fontId="11" fillId="3" borderId="0" xfId="0" applyFont="1" applyFill="1" applyAlignment="1">
      <alignment vertical="top"/>
    </xf>
    <xf numFmtId="49" fontId="8" fillId="6" borderId="0" xfId="0" applyNumberFormat="1" applyFont="1" applyFill="1" applyAlignment="1">
      <alignment vertical="top"/>
    </xf>
    <xf numFmtId="0" fontId="1" fillId="3" borderId="0" xfId="0" applyFont="1" applyFill="1" applyAlignment="1">
      <alignment vertical="top"/>
    </xf>
    <xf numFmtId="0" fontId="0" fillId="3" borderId="0" xfId="0" applyFont="1" applyFill="1" applyAlignment="1">
      <alignment vertical="top"/>
    </xf>
    <xf numFmtId="49" fontId="13" fillId="3" borderId="0" xfId="0" applyNumberFormat="1" applyFont="1" applyFill="1" applyBorder="1" applyAlignment="1">
      <alignment vertical="top"/>
    </xf>
    <xf numFmtId="49" fontId="0" fillId="6" borderId="0" xfId="0" applyNumberFormat="1" applyFill="1" applyAlignment="1">
      <alignment vertical="top"/>
    </xf>
    <xf numFmtId="0" fontId="3" fillId="0" borderId="0" xfId="0" applyFont="1" applyFill="1" applyAlignment="1">
      <alignment vertical="top"/>
    </xf>
    <xf numFmtId="0" fontId="11" fillId="3" borderId="0" xfId="0" applyFont="1" applyFill="1" applyBorder="1" applyAlignment="1">
      <alignment horizontal="left" vertical="top"/>
    </xf>
    <xf numFmtId="49" fontId="1" fillId="3" borderId="0" xfId="0" applyNumberFormat="1" applyFont="1" applyFill="1" applyAlignment="1">
      <alignment vertical="top" wrapText="1"/>
    </xf>
    <xf numFmtId="49" fontId="17" fillId="6" borderId="0" xfId="0" applyNumberFormat="1" applyFont="1" applyFill="1" applyAlignment="1">
      <alignment vertical="top"/>
    </xf>
    <xf numFmtId="49" fontId="0" fillId="6" borderId="0" xfId="0" applyNumberFormat="1" applyFill="1" applyAlignment="1">
      <alignment vertical="top" wrapText="1"/>
    </xf>
    <xf numFmtId="0" fontId="11" fillId="3" borderId="0" xfId="0" applyFont="1" applyFill="1" applyBorder="1" applyAlignment="1">
      <alignment horizontal="left" vertical="top" wrapText="1"/>
    </xf>
    <xf numFmtId="0" fontId="0" fillId="6" borderId="0" xfId="0" applyNumberFormat="1" applyFont="1" applyFill="1" applyAlignment="1">
      <alignment vertical="top" wrapText="1"/>
    </xf>
    <xf numFmtId="3" fontId="0" fillId="0" borderId="11" xfId="0" applyNumberFormat="1" applyFill="1" applyBorder="1" applyAlignment="1">
      <alignment vertical="top"/>
    </xf>
    <xf numFmtId="0" fontId="1" fillId="6" borderId="0" xfId="0" applyNumberFormat="1" applyFont="1" applyFill="1" applyAlignment="1">
      <alignment vertical="top" wrapText="1"/>
    </xf>
    <xf numFmtId="49" fontId="0" fillId="3" borderId="0" xfId="0" applyNumberFormat="1" applyFont="1" applyFill="1" applyBorder="1" applyAlignment="1">
      <alignment vertical="top"/>
    </xf>
    <xf numFmtId="49" fontId="0" fillId="3" borderId="0" xfId="0" applyNumberFormat="1" applyFont="1" applyFill="1" applyBorder="1" applyAlignment="1">
      <alignment vertical="top" wrapText="1"/>
    </xf>
    <xf numFmtId="3" fontId="0" fillId="0" borderId="11" xfId="0" applyNumberFormat="1" applyFont="1" applyFill="1" applyBorder="1" applyAlignment="1">
      <alignment vertical="top"/>
    </xf>
    <xf numFmtId="3" fontId="0" fillId="0" borderId="0" xfId="0" applyNumberFormat="1" applyAlignment="1">
      <alignment vertical="top"/>
    </xf>
    <xf numFmtId="9" fontId="3" fillId="3" borderId="0" xfId="0" applyNumberFormat="1" applyFont="1" applyFill="1" applyAlignment="1" quotePrefix="1">
      <alignment vertical="top"/>
    </xf>
    <xf numFmtId="0" fontId="3" fillId="6" borderId="0" xfId="0" applyFont="1" applyFill="1" applyAlignment="1">
      <alignment horizontal="left" vertical="top"/>
    </xf>
    <xf numFmtId="0" fontId="1" fillId="3" borderId="0" xfId="0" applyFont="1" applyFill="1" applyBorder="1" applyAlignment="1">
      <alignment horizontal="left" vertical="top" wrapText="1"/>
    </xf>
    <xf numFmtId="0" fontId="3" fillId="6" borderId="12" xfId="0" applyFont="1" applyFill="1" applyBorder="1" applyAlignment="1">
      <alignment vertical="top"/>
    </xf>
    <xf numFmtId="0" fontId="3" fillId="6" borderId="13" xfId="0" applyFont="1" applyFill="1" applyBorder="1" applyAlignment="1">
      <alignment vertical="top"/>
    </xf>
    <xf numFmtId="0" fontId="10" fillId="6" borderId="13" xfId="0" applyFont="1" applyFill="1" applyBorder="1" applyAlignment="1">
      <alignment vertical="top"/>
    </xf>
    <xf numFmtId="0" fontId="10" fillId="6" borderId="14" xfId="0" applyFont="1" applyFill="1" applyBorder="1" applyAlignment="1">
      <alignment vertical="top"/>
    </xf>
    <xf numFmtId="49" fontId="9" fillId="6" borderId="10" xfId="0" applyNumberFormat="1" applyFont="1" applyFill="1" applyBorder="1" applyAlignment="1">
      <alignment vertical="top"/>
    </xf>
    <xf numFmtId="0" fontId="9" fillId="6" borderId="0" xfId="0" applyFont="1" applyFill="1" applyBorder="1" applyAlignment="1">
      <alignment vertical="top"/>
    </xf>
    <xf numFmtId="0" fontId="3" fillId="6" borderId="0" xfId="0" applyFont="1" applyFill="1" applyBorder="1" applyAlignment="1">
      <alignment vertical="top"/>
    </xf>
    <xf numFmtId="0" fontId="10" fillId="6" borderId="0" xfId="0" applyFont="1" applyFill="1" applyBorder="1" applyAlignment="1">
      <alignment vertical="top"/>
    </xf>
    <xf numFmtId="0" fontId="10" fillId="6" borderId="15" xfId="0" applyFont="1" applyFill="1" applyBorder="1" applyAlignment="1">
      <alignment vertical="top"/>
    </xf>
    <xf numFmtId="49" fontId="0" fillId="6" borderId="10" xfId="0" applyNumberFormat="1" applyFill="1" applyBorder="1" applyAlignment="1">
      <alignment vertical="top" wrapText="1"/>
    </xf>
    <xf numFmtId="49" fontId="14" fillId="3" borderId="0" xfId="0" applyNumberFormat="1" applyFont="1" applyFill="1" applyBorder="1" applyAlignment="1">
      <alignment vertical="top" wrapText="1"/>
    </xf>
    <xf numFmtId="0" fontId="0" fillId="6" borderId="15" xfId="0" applyFont="1" applyFill="1" applyBorder="1" applyAlignment="1">
      <alignment vertical="top"/>
    </xf>
    <xf numFmtId="49" fontId="0" fillId="6" borderId="10" xfId="0" applyNumberFormat="1" applyFill="1" applyBorder="1" applyAlignment="1">
      <alignment vertical="top"/>
    </xf>
    <xf numFmtId="49" fontId="14" fillId="3" borderId="0" xfId="0" applyNumberFormat="1" applyFont="1" applyFill="1" applyBorder="1" applyAlignment="1">
      <alignment vertical="top"/>
    </xf>
    <xf numFmtId="0" fontId="14" fillId="6" borderId="0" xfId="0" applyFont="1" applyFill="1" applyBorder="1" applyAlignment="1">
      <alignment vertical="top"/>
    </xf>
    <xf numFmtId="49" fontId="0" fillId="6" borderId="0" xfId="0" applyNumberFormat="1" applyFill="1" applyBorder="1" applyAlignment="1">
      <alignment vertical="top"/>
    </xf>
    <xf numFmtId="49" fontId="0" fillId="0" borderId="10" xfId="0" applyNumberFormat="1" applyBorder="1" applyAlignment="1">
      <alignment vertical="top"/>
    </xf>
    <xf numFmtId="0" fontId="14" fillId="6" borderId="0" xfId="0" applyFont="1" applyFill="1" applyBorder="1" applyAlignment="1">
      <alignment vertical="top" wrapText="1"/>
    </xf>
    <xf numFmtId="0" fontId="14" fillId="3" borderId="0" xfId="0" applyFont="1" applyFill="1" applyBorder="1" applyAlignment="1">
      <alignment horizontal="left" vertical="top" wrapText="1"/>
    </xf>
    <xf numFmtId="0" fontId="4" fillId="3" borderId="0" xfId="0" applyFont="1" applyFill="1" applyBorder="1" applyAlignment="1">
      <alignment horizontal="left" vertical="top"/>
    </xf>
    <xf numFmtId="0" fontId="9" fillId="6" borderId="0" xfId="0" applyFont="1" applyFill="1" applyBorder="1" applyAlignment="1">
      <alignment vertical="top" wrapText="1"/>
    </xf>
    <xf numFmtId="0" fontId="3" fillId="3" borderId="0" xfId="0" applyFont="1" applyFill="1" applyBorder="1" applyAlignment="1">
      <alignment vertical="top" wrapText="1"/>
    </xf>
    <xf numFmtId="0" fontId="9" fillId="6" borderId="15" xfId="0" applyFont="1" applyFill="1" applyBorder="1" applyAlignment="1">
      <alignment vertical="top"/>
    </xf>
    <xf numFmtId="49" fontId="0" fillId="6" borderId="16" xfId="0" applyNumberFormat="1" applyFill="1" applyBorder="1" applyAlignment="1">
      <alignment vertical="top"/>
    </xf>
    <xf numFmtId="0" fontId="0" fillId="6" borderId="17" xfId="0" applyFill="1" applyBorder="1" applyAlignment="1">
      <alignment vertical="top"/>
    </xf>
    <xf numFmtId="0" fontId="3" fillId="6" borderId="17" xfId="0" applyFont="1" applyFill="1" applyBorder="1" applyAlignment="1">
      <alignment horizontal="right" vertical="top"/>
    </xf>
    <xf numFmtId="0" fontId="0" fillId="6" borderId="18" xfId="0" applyFont="1" applyFill="1" applyBorder="1" applyAlignment="1">
      <alignment vertical="top"/>
    </xf>
    <xf numFmtId="49" fontId="0" fillId="0" borderId="0" xfId="0" applyNumberFormat="1" applyAlignment="1">
      <alignment vertical="top"/>
    </xf>
    <xf numFmtId="0" fontId="3" fillId="0" borderId="0" xfId="0" applyFont="1" applyAlignment="1">
      <alignment vertical="top"/>
    </xf>
    <xf numFmtId="0" fontId="0" fillId="0" borderId="0" xfId="0" applyFont="1" applyAlignment="1">
      <alignment vertical="top"/>
    </xf>
    <xf numFmtId="0" fontId="15" fillId="3" borderId="0" xfId="0" applyFont="1" applyFill="1" applyAlignment="1">
      <alignment vertical="top"/>
    </xf>
    <xf numFmtId="182" fontId="0" fillId="0" borderId="3" xfId="0" applyNumberFormat="1" applyFill="1" applyBorder="1" applyAlignment="1">
      <alignment vertical="top" wrapText="1"/>
    </xf>
    <xf numFmtId="0" fontId="0" fillId="0" borderId="3" xfId="0" applyFont="1" applyFill="1" applyBorder="1" applyAlignment="1">
      <alignment horizontal="left" vertical="top" wrapText="1"/>
    </xf>
    <xf numFmtId="0" fontId="0" fillId="0" borderId="9" xfId="0" applyFont="1" applyFill="1" applyBorder="1" applyAlignment="1">
      <alignment horizontal="left" vertical="top" wrapText="1"/>
    </xf>
    <xf numFmtId="182" fontId="0" fillId="0" borderId="3" xfId="0" applyNumberFormat="1" applyFont="1" applyFill="1" applyBorder="1" applyAlignment="1">
      <alignment vertical="top" wrapText="1"/>
    </xf>
    <xf numFmtId="182" fontId="0" fillId="0" borderId="9" xfId="0" applyNumberFormat="1" applyFont="1" applyFill="1" applyBorder="1" applyAlignment="1">
      <alignment vertical="top" wrapText="1"/>
    </xf>
    <xf numFmtId="0" fontId="0" fillId="0" borderId="19" xfId="0" applyFont="1" applyFill="1" applyBorder="1" applyAlignment="1">
      <alignment vertical="top" wrapText="1"/>
    </xf>
    <xf numFmtId="0" fontId="0" fillId="0" borderId="20" xfId="0" applyFont="1" applyFill="1" applyBorder="1" applyAlignment="1">
      <alignment vertical="top" wrapText="1"/>
    </xf>
    <xf numFmtId="0" fontId="0" fillId="0" borderId="3" xfId="0" applyFont="1" applyFill="1" applyBorder="1" applyAlignment="1">
      <alignment vertical="top" wrapText="1"/>
    </xf>
    <xf numFmtId="187" fontId="0" fillId="0" borderId="3" xfId="19" applyFont="1" applyFill="1" applyBorder="1" applyAlignment="1">
      <alignment vertical="top" wrapText="1"/>
    </xf>
    <xf numFmtId="0" fontId="0" fillId="0" borderId="21" xfId="0" applyFont="1" applyFill="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23" xfId="0" applyFont="1" applyFill="1" applyBorder="1" applyAlignment="1">
      <alignment vertical="top" wrapText="1"/>
    </xf>
    <xf numFmtId="0" fontId="0" fillId="0" borderId="21" xfId="0" applyFont="1" applyFill="1" applyBorder="1" applyAlignment="1">
      <alignment horizontal="left" vertical="top"/>
    </xf>
    <xf numFmtId="0" fontId="0" fillId="0" borderId="24" xfId="0" applyFont="1" applyFill="1" applyBorder="1" applyAlignment="1">
      <alignment horizontal="left" vertical="top" wrapText="1"/>
    </xf>
    <xf numFmtId="0" fontId="0" fillId="0" borderId="6" xfId="0" applyFont="1" applyFill="1" applyBorder="1" applyAlignment="1">
      <alignment vertical="top" wrapText="1"/>
    </xf>
    <xf numFmtId="0" fontId="0" fillId="0" borderId="21"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9" xfId="0" applyFont="1" applyFill="1" applyBorder="1" applyAlignment="1">
      <alignment vertical="top" wrapText="1"/>
    </xf>
    <xf numFmtId="0" fontId="0" fillId="0" borderId="6" xfId="0" applyFont="1" applyFill="1" applyBorder="1" applyAlignment="1">
      <alignment vertical="top"/>
    </xf>
    <xf numFmtId="0" fontId="0" fillId="0" borderId="3" xfId="0" applyFont="1" applyFill="1" applyBorder="1" applyAlignment="1">
      <alignment vertical="top"/>
    </xf>
    <xf numFmtId="0" fontId="0" fillId="0" borderId="9" xfId="0" applyFont="1" applyFill="1" applyBorder="1" applyAlignment="1">
      <alignment vertical="top"/>
    </xf>
    <xf numFmtId="0" fontId="11" fillId="0" borderId="3" xfId="0" applyFont="1" applyFill="1" applyBorder="1" applyAlignment="1">
      <alignment vertical="top"/>
    </xf>
    <xf numFmtId="0" fontId="11" fillId="0" borderId="3" xfId="0" applyFont="1" applyFill="1" applyBorder="1" applyAlignment="1">
      <alignment horizontal="left" vertical="top" wrapText="1"/>
    </xf>
    <xf numFmtId="0" fontId="11" fillId="0" borderId="4" xfId="0" applyFont="1" applyFill="1" applyBorder="1" applyAlignment="1" applyProtection="1">
      <alignment vertical="top"/>
      <protection locked="0"/>
    </xf>
    <xf numFmtId="183" fontId="11" fillId="0" borderId="5" xfId="0" applyNumberFormat="1" applyFont="1" applyFill="1" applyBorder="1" applyAlignment="1">
      <alignment vertical="top"/>
    </xf>
    <xf numFmtId="183" fontId="11" fillId="0" borderId="25" xfId="0" applyNumberFormat="1" applyFont="1" applyFill="1" applyBorder="1" applyAlignment="1">
      <alignment vertical="top"/>
    </xf>
    <xf numFmtId="0" fontId="11" fillId="0" borderId="0" xfId="0" applyFont="1" applyFill="1" applyAlignment="1">
      <alignment vertical="top"/>
    </xf>
    <xf numFmtId="183" fontId="11" fillId="0" borderId="3" xfId="0" applyNumberFormat="1" applyFont="1" applyFill="1" applyBorder="1" applyAlignment="1" applyProtection="1">
      <alignment vertical="top"/>
      <protection locked="0"/>
    </xf>
    <xf numFmtId="183" fontId="11" fillId="0" borderId="3" xfId="0" applyNumberFormat="1" applyFont="1" applyFill="1" applyBorder="1" applyAlignment="1">
      <alignment vertical="top"/>
    </xf>
    <xf numFmtId="182" fontId="0" fillId="0" borderId="3" xfId="0" applyNumberFormat="1" applyFill="1" applyBorder="1" applyAlignment="1">
      <alignment horizontal="right" vertical="top" wrapText="1"/>
    </xf>
    <xf numFmtId="0" fontId="11" fillId="4" borderId="26" xfId="0" applyFont="1" applyFill="1" applyBorder="1" applyAlignment="1">
      <alignment vertical="top"/>
    </xf>
    <xf numFmtId="0" fontId="11" fillId="0" borderId="0" xfId="0" applyFont="1" applyAlignment="1">
      <alignment vertical="top"/>
    </xf>
    <xf numFmtId="0" fontId="0" fillId="0" borderId="3" xfId="0" applyFill="1" applyBorder="1" applyAlignment="1">
      <alignment vertical="top"/>
    </xf>
    <xf numFmtId="0" fontId="0" fillId="0" borderId="3" xfId="0" applyFill="1" applyBorder="1" applyAlignment="1">
      <alignment horizontal="left" vertical="top" wrapText="1"/>
    </xf>
    <xf numFmtId="0" fontId="11" fillId="0" borderId="0" xfId="0" applyFont="1" applyFill="1" applyAlignment="1">
      <alignment vertical="top" wrapText="1"/>
    </xf>
    <xf numFmtId="0" fontId="11" fillId="4" borderId="27" xfId="0" applyFont="1" applyFill="1" applyBorder="1" applyAlignment="1">
      <alignment vertical="top"/>
    </xf>
    <xf numFmtId="0" fontId="11" fillId="4" borderId="28" xfId="0" applyFont="1" applyFill="1" applyBorder="1" applyAlignment="1">
      <alignment vertical="top"/>
    </xf>
    <xf numFmtId="183" fontId="11" fillId="4" borderId="29" xfId="0" applyNumberFormat="1" applyFont="1" applyFill="1" applyBorder="1" applyAlignment="1" applyProtection="1">
      <alignment vertical="top"/>
      <protection locked="0"/>
    </xf>
    <xf numFmtId="183" fontId="11" fillId="4" borderId="30" xfId="0" applyNumberFormat="1" applyFont="1" applyFill="1" applyBorder="1" applyAlignment="1">
      <alignment vertical="top"/>
    </xf>
    <xf numFmtId="0" fontId="31" fillId="0" borderId="0" xfId="0" applyFont="1" applyAlignment="1">
      <alignment/>
    </xf>
    <xf numFmtId="49" fontId="0" fillId="0" borderId="3" xfId="0" applyNumberFormat="1" applyFont="1" applyFill="1" applyBorder="1" applyAlignment="1">
      <alignment horizontal="center" vertical="top" wrapText="1"/>
    </xf>
    <xf numFmtId="0" fontId="0" fillId="0" borderId="21" xfId="0" applyBorder="1" applyAlignment="1">
      <alignment vertical="top" wrapText="1"/>
    </xf>
    <xf numFmtId="0" fontId="0" fillId="0" borderId="31" xfId="0" applyFill="1" applyBorder="1" applyAlignment="1">
      <alignment horizontal="left" vertical="top" wrapText="1"/>
    </xf>
    <xf numFmtId="49" fontId="0" fillId="0" borderId="8" xfId="0" applyNumberFormat="1" applyFont="1" applyFill="1" applyBorder="1" applyAlignment="1">
      <alignment horizontal="center" vertical="top" wrapText="1"/>
    </xf>
    <xf numFmtId="49" fontId="0" fillId="0" borderId="22" xfId="0" applyNumberFormat="1"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0" xfId="0" applyFont="1" applyFill="1" applyAlignment="1">
      <alignment horizontal="center" vertical="top" wrapText="1"/>
    </xf>
    <xf numFmtId="0" fontId="0" fillId="0" borderId="3" xfId="0" applyFont="1" applyFill="1" applyBorder="1" applyAlignment="1">
      <alignment vertical="top"/>
    </xf>
    <xf numFmtId="0" fontId="0" fillId="0" borderId="3" xfId="0" applyFont="1" applyFill="1" applyBorder="1" applyAlignment="1">
      <alignment horizontal="left" vertical="top" wrapText="1"/>
    </xf>
    <xf numFmtId="0" fontId="11" fillId="0" borderId="3" xfId="23" applyFont="1" applyFill="1" applyBorder="1" applyAlignment="1">
      <alignment horizontal="left" vertical="top" wrapText="1"/>
      <protection/>
    </xf>
    <xf numFmtId="0" fontId="0" fillId="0" borderId="3" xfId="0" applyFill="1" applyBorder="1" applyAlignment="1">
      <alignment horizontal="center"/>
    </xf>
    <xf numFmtId="0" fontId="0" fillId="0" borderId="0" xfId="0" applyFont="1" applyFill="1" applyAlignment="1">
      <alignment vertical="top" wrapText="1"/>
    </xf>
    <xf numFmtId="0" fontId="0" fillId="0" borderId="3" xfId="0" applyFill="1" applyBorder="1" applyAlignment="1">
      <alignment horizontal="center" vertical="top"/>
    </xf>
    <xf numFmtId="0" fontId="0" fillId="0" borderId="19" xfId="0" applyFill="1" applyBorder="1" applyAlignment="1">
      <alignment vertical="top"/>
    </xf>
    <xf numFmtId="0" fontId="11" fillId="7" borderId="4" xfId="0" applyFont="1" applyFill="1" applyBorder="1" applyAlignment="1" applyProtection="1">
      <alignment vertical="top"/>
      <protection locked="0"/>
    </xf>
    <xf numFmtId="0" fontId="11" fillId="4" borderId="6" xfId="0" applyFont="1" applyFill="1" applyBorder="1" applyAlignment="1">
      <alignment horizontal="center" vertical="center" wrapText="1"/>
    </xf>
    <xf numFmtId="0" fontId="0" fillId="7" borderId="0" xfId="0" applyFont="1" applyFill="1" applyAlignment="1">
      <alignment/>
    </xf>
    <xf numFmtId="0" fontId="0" fillId="0" borderId="0" xfId="0" applyFont="1" applyFill="1" applyAlignment="1">
      <alignment/>
    </xf>
    <xf numFmtId="0" fontId="23" fillId="0" borderId="3" xfId="0" applyFont="1" applyFill="1" applyBorder="1" applyAlignment="1">
      <alignment vertical="top"/>
    </xf>
    <xf numFmtId="0" fontId="23" fillId="7" borderId="3" xfId="0" applyFont="1" applyFill="1" applyBorder="1" applyAlignment="1">
      <alignment vertical="top"/>
    </xf>
    <xf numFmtId="0" fontId="11" fillId="7" borderId="3" xfId="0" applyFont="1" applyFill="1" applyBorder="1" applyAlignment="1">
      <alignment vertical="top"/>
    </xf>
    <xf numFmtId="183" fontId="11" fillId="7" borderId="3" xfId="0" applyNumberFormat="1" applyFont="1" applyFill="1" applyBorder="1" applyAlignment="1" applyProtection="1">
      <alignment vertical="top"/>
      <protection locked="0"/>
    </xf>
    <xf numFmtId="183" fontId="11" fillId="4" borderId="29" xfId="0" applyNumberFormat="1" applyFont="1" applyFill="1" applyBorder="1" applyAlignment="1">
      <alignment vertical="top"/>
    </xf>
    <xf numFmtId="183" fontId="11" fillId="4" borderId="27" xfId="0" applyNumberFormat="1" applyFont="1" applyFill="1" applyBorder="1" applyAlignment="1">
      <alignment vertical="top"/>
    </xf>
    <xf numFmtId="0" fontId="11" fillId="4" borderId="19" xfId="0" applyFont="1" applyFill="1" applyBorder="1" applyAlignment="1">
      <alignment horizontal="center" vertical="center" wrapText="1"/>
    </xf>
    <xf numFmtId="0" fontId="11" fillId="0" borderId="4" xfId="0" applyFont="1" applyFill="1" applyBorder="1" applyAlignment="1" applyProtection="1">
      <alignment/>
      <protection locked="0"/>
    </xf>
    <xf numFmtId="183" fontId="11" fillId="0" borderId="5" xfId="0" applyNumberFormat="1" applyFont="1" applyFill="1" applyBorder="1" applyAlignment="1">
      <alignment/>
    </xf>
    <xf numFmtId="183" fontId="11" fillId="0" borderId="3" xfId="0" applyNumberFormat="1" applyFont="1" applyFill="1" applyBorder="1" applyAlignment="1">
      <alignment/>
    </xf>
    <xf numFmtId="183" fontId="11" fillId="0" borderId="25" xfId="0" applyNumberFormat="1" applyFont="1" applyFill="1" applyBorder="1" applyAlignment="1">
      <alignment/>
    </xf>
    <xf numFmtId="183" fontId="11" fillId="0" borderId="3" xfId="0" applyNumberFormat="1" applyFont="1" applyFill="1" applyBorder="1" applyAlignment="1" applyProtection="1">
      <alignment/>
      <protection locked="0"/>
    </xf>
    <xf numFmtId="0" fontId="11" fillId="0" borderId="26" xfId="0" applyFont="1" applyFill="1" applyBorder="1" applyAlignment="1">
      <alignment/>
    </xf>
    <xf numFmtId="183" fontId="11" fillId="0" borderId="29" xfId="0" applyNumberFormat="1" applyFont="1" applyFill="1" applyBorder="1" applyAlignment="1" applyProtection="1">
      <alignment/>
      <protection locked="0"/>
    </xf>
    <xf numFmtId="183" fontId="11" fillId="0" borderId="30" xfId="0" applyNumberFormat="1" applyFont="1" applyFill="1" applyBorder="1" applyAlignment="1">
      <alignment/>
    </xf>
    <xf numFmtId="0" fontId="11" fillId="0" borderId="0" xfId="0" applyFont="1" applyFill="1" applyAlignment="1">
      <alignment wrapText="1"/>
    </xf>
    <xf numFmtId="0" fontId="11" fillId="0" borderId="3" xfId="0" applyFont="1" applyFill="1" applyBorder="1" applyAlignment="1">
      <alignment/>
    </xf>
    <xf numFmtId="0" fontId="11" fillId="4" borderId="28" xfId="0" applyFont="1" applyFill="1" applyBorder="1" applyAlignment="1">
      <alignment/>
    </xf>
    <xf numFmtId="183" fontId="11" fillId="0" borderId="29" xfId="0" applyNumberFormat="1" applyFont="1" applyFill="1" applyBorder="1" applyAlignment="1">
      <alignment/>
    </xf>
    <xf numFmtId="183" fontId="11" fillId="0" borderId="27" xfId="0" applyNumberFormat="1" applyFont="1" applyFill="1" applyBorder="1" applyAlignment="1">
      <alignment/>
    </xf>
    <xf numFmtId="0" fontId="11" fillId="7" borderId="0" xfId="0" applyFont="1" applyFill="1" applyAlignment="1">
      <alignment/>
    </xf>
    <xf numFmtId="0" fontId="11" fillId="7" borderId="4" xfId="0" applyFont="1" applyFill="1" applyBorder="1" applyAlignment="1" applyProtection="1">
      <alignment/>
      <protection locked="0"/>
    </xf>
    <xf numFmtId="0" fontId="17" fillId="0" borderId="3" xfId="0" applyFont="1" applyFill="1" applyBorder="1" applyAlignment="1">
      <alignment vertical="center"/>
    </xf>
    <xf numFmtId="0" fontId="17" fillId="0" borderId="3" xfId="0" applyFont="1" applyFill="1" applyBorder="1" applyAlignment="1">
      <alignment horizontal="left" vertical="center" wrapText="1"/>
    </xf>
    <xf numFmtId="0" fontId="17" fillId="7" borderId="4" xfId="0" applyFont="1" applyFill="1" applyBorder="1" applyAlignment="1" applyProtection="1">
      <alignment/>
      <protection locked="0"/>
    </xf>
    <xf numFmtId="182" fontId="17" fillId="0" borderId="3" xfId="0" applyNumberFormat="1" applyFont="1" applyFill="1" applyBorder="1" applyAlignment="1">
      <alignment horizontal="right" vertical="center" wrapText="1"/>
    </xf>
    <xf numFmtId="183" fontId="17" fillId="0" borderId="5" xfId="0" applyNumberFormat="1" applyFont="1" applyFill="1" applyBorder="1" applyAlignment="1">
      <alignment/>
    </xf>
    <xf numFmtId="183" fontId="17" fillId="0" borderId="3" xfId="0" applyNumberFormat="1" applyFont="1" applyFill="1" applyBorder="1" applyAlignment="1">
      <alignment/>
    </xf>
    <xf numFmtId="183" fontId="17" fillId="0" borderId="25" xfId="0" applyNumberFormat="1" applyFont="1" applyFill="1" applyBorder="1" applyAlignment="1">
      <alignment/>
    </xf>
    <xf numFmtId="0" fontId="17" fillId="0" borderId="0" xfId="0" applyFont="1" applyFill="1" applyAlignment="1">
      <alignment/>
    </xf>
    <xf numFmtId="0" fontId="11" fillId="7" borderId="3" xfId="0" applyFont="1" applyFill="1" applyBorder="1" applyAlignment="1">
      <alignment/>
    </xf>
    <xf numFmtId="183" fontId="11" fillId="7" borderId="3" xfId="0" applyNumberFormat="1" applyFont="1" applyFill="1" applyBorder="1" applyAlignment="1" applyProtection="1">
      <alignment/>
      <protection locked="0"/>
    </xf>
    <xf numFmtId="0" fontId="11" fillId="4" borderId="0" xfId="0" applyFont="1" applyFill="1" applyBorder="1" applyAlignment="1">
      <alignment horizontal="left" vertical="justify" wrapText="1"/>
    </xf>
    <xf numFmtId="0" fontId="11" fillId="4" borderId="3" xfId="0" applyFont="1" applyFill="1" applyBorder="1" applyAlignment="1">
      <alignment horizontal="left" vertical="justify" wrapText="1"/>
    </xf>
    <xf numFmtId="0" fontId="23" fillId="4" borderId="19" xfId="0" applyFont="1" applyFill="1" applyBorder="1" applyAlignment="1">
      <alignment horizontal="centerContinuous"/>
    </xf>
    <xf numFmtId="182" fontId="11" fillId="3" borderId="3" xfId="0" applyNumberFormat="1" applyFont="1" applyFill="1" applyBorder="1" applyAlignment="1">
      <alignment/>
    </xf>
    <xf numFmtId="14" fontId="11" fillId="7" borderId="8" xfId="0" applyNumberFormat="1" applyFont="1" applyFill="1" applyBorder="1" applyAlignment="1">
      <alignment horizontal="center"/>
    </xf>
    <xf numFmtId="14" fontId="11" fillId="7" borderId="19" xfId="0" applyNumberFormat="1" applyFont="1" applyFill="1" applyBorder="1" applyAlignment="1">
      <alignment/>
    </xf>
    <xf numFmtId="3" fontId="11" fillId="7" borderId="3" xfId="0" applyNumberFormat="1" applyFont="1" applyFill="1" applyBorder="1" applyAlignment="1" applyProtection="1">
      <alignment/>
      <protection locked="0"/>
    </xf>
    <xf numFmtId="182" fontId="11" fillId="7" borderId="3" xfId="0" applyNumberFormat="1" applyFont="1" applyFill="1" applyBorder="1" applyAlignment="1" applyProtection="1">
      <alignment/>
      <protection locked="0"/>
    </xf>
    <xf numFmtId="0" fontId="23" fillId="4" borderId="3" xfId="0" applyFont="1" applyFill="1" applyBorder="1" applyAlignment="1">
      <alignment/>
    </xf>
    <xf numFmtId="0" fontId="23" fillId="4" borderId="3" xfId="0" applyFont="1" applyFill="1" applyBorder="1" applyAlignment="1">
      <alignment vertical="justify"/>
    </xf>
    <xf numFmtId="182" fontId="23" fillId="3" borderId="3" xfId="0" applyNumberFormat="1" applyFont="1" applyFill="1" applyBorder="1" applyAlignment="1">
      <alignment/>
    </xf>
    <xf numFmtId="0" fontId="23" fillId="0" borderId="0" xfId="0" applyFont="1" applyAlignment="1">
      <alignment/>
    </xf>
    <xf numFmtId="3" fontId="23" fillId="0" borderId="3" xfId="0" applyNumberFormat="1" applyFont="1" applyFill="1" applyBorder="1" applyAlignment="1" applyProtection="1">
      <alignment/>
      <protection locked="0"/>
    </xf>
    <xf numFmtId="182" fontId="23" fillId="0" borderId="3" xfId="0" applyNumberFormat="1" applyFont="1" applyFill="1" applyBorder="1" applyAlignment="1" applyProtection="1">
      <alignment/>
      <protection locked="0"/>
    </xf>
    <xf numFmtId="182" fontId="23" fillId="0" borderId="0" xfId="0" applyNumberFormat="1" applyFont="1" applyAlignment="1">
      <alignment/>
    </xf>
    <xf numFmtId="49" fontId="24" fillId="7" borderId="0" xfId="0" applyNumberFormat="1" applyFont="1" applyFill="1" applyAlignment="1" applyProtection="1">
      <alignment horizontal="left"/>
      <protection locked="0"/>
    </xf>
    <xf numFmtId="49" fontId="24" fillId="5" borderId="0" xfId="0" applyNumberFormat="1" applyFont="1" applyFill="1" applyAlignment="1" applyProtection="1">
      <alignment horizontal="left"/>
      <protection locked="0"/>
    </xf>
    <xf numFmtId="0" fontId="24" fillId="5" borderId="0" xfId="0" applyFont="1" applyFill="1" applyAlignment="1" applyProtection="1">
      <alignment horizontal="left"/>
      <protection locked="0"/>
    </xf>
    <xf numFmtId="10" fontId="11" fillId="0" borderId="0" xfId="0" applyNumberFormat="1" applyFont="1" applyAlignment="1">
      <alignment/>
    </xf>
    <xf numFmtId="10" fontId="11" fillId="4" borderId="7" xfId="0" applyNumberFormat="1" applyFont="1" applyFill="1" applyBorder="1" applyAlignment="1">
      <alignment horizontal="centerContinuous"/>
    </xf>
    <xf numFmtId="10" fontId="11" fillId="4" borderId="3" xfId="0" applyNumberFormat="1" applyFont="1" applyFill="1" applyBorder="1" applyAlignment="1">
      <alignment horizontal="center" wrapText="1"/>
    </xf>
    <xf numFmtId="10" fontId="11" fillId="4" borderId="19" xfId="0" applyNumberFormat="1" applyFont="1" applyFill="1" applyBorder="1" applyAlignment="1">
      <alignment/>
    </xf>
    <xf numFmtId="10" fontId="23" fillId="3" borderId="3" xfId="0" applyNumberFormat="1" applyFont="1" applyFill="1" applyBorder="1" applyAlignment="1">
      <alignment/>
    </xf>
    <xf numFmtId="182" fontId="11" fillId="0" borderId="0" xfId="0" applyNumberFormat="1" applyFont="1" applyAlignment="1">
      <alignment/>
    </xf>
    <xf numFmtId="0" fontId="11" fillId="4" borderId="24" xfId="0" applyFont="1" applyFill="1" applyBorder="1" applyAlignment="1">
      <alignment horizontal="center" vertical="center" wrapText="1"/>
    </xf>
    <xf numFmtId="0" fontId="0" fillId="0" borderId="19" xfId="0" applyFill="1" applyBorder="1" applyAlignment="1">
      <alignment vertical="top" wrapText="1"/>
    </xf>
    <xf numFmtId="2" fontId="0" fillId="0" borderId="19" xfId="0" applyNumberFormat="1" applyFont="1" applyFill="1" applyBorder="1" applyAlignment="1">
      <alignment horizontal="left" vertical="top" wrapText="1"/>
    </xf>
    <xf numFmtId="2" fontId="0" fillId="0" borderId="20" xfId="0" applyNumberFormat="1" applyFont="1" applyFill="1" applyBorder="1" applyAlignment="1">
      <alignment horizontal="left" vertical="top" wrapText="1"/>
    </xf>
    <xf numFmtId="0" fontId="0" fillId="0" borderId="19" xfId="0" applyFont="1" applyFill="1" applyBorder="1" applyAlignment="1">
      <alignment horizontal="left" vertical="center" wrapText="1"/>
    </xf>
    <xf numFmtId="0" fontId="0" fillId="0" borderId="19" xfId="0" applyFill="1" applyBorder="1" applyAlignment="1">
      <alignment horizontal="left" vertical="top" wrapText="1"/>
    </xf>
    <xf numFmtId="49" fontId="0" fillId="0" borderId="19" xfId="0" applyNumberFormat="1" applyFont="1" applyFill="1" applyBorder="1" applyAlignment="1">
      <alignment vertical="top" wrapText="1"/>
    </xf>
    <xf numFmtId="14" fontId="11" fillId="7" borderId="7" xfId="0" applyNumberFormat="1" applyFont="1" applyFill="1" applyBorder="1" applyAlignment="1">
      <alignment/>
    </xf>
    <xf numFmtId="10" fontId="11" fillId="4" borderId="8" xfId="0" applyNumberFormat="1" applyFont="1" applyFill="1" applyBorder="1" applyAlignment="1">
      <alignment horizontal="center" wrapText="1"/>
    </xf>
    <xf numFmtId="183" fontId="23" fillId="3" borderId="29" xfId="0" applyNumberFormat="1" applyFont="1" applyFill="1" applyBorder="1" applyAlignment="1" applyProtection="1">
      <alignment/>
      <protection locked="0"/>
    </xf>
    <xf numFmtId="183" fontId="23" fillId="3" borderId="29" xfId="0" applyNumberFormat="1" applyFont="1" applyFill="1" applyBorder="1" applyAlignment="1">
      <alignment/>
    </xf>
    <xf numFmtId="0" fontId="23" fillId="3" borderId="29" xfId="0" applyFont="1" applyFill="1" applyBorder="1" applyAlignment="1">
      <alignment/>
    </xf>
    <xf numFmtId="3" fontId="23" fillId="3" borderId="29" xfId="0" applyNumberFormat="1" applyFont="1" applyFill="1" applyBorder="1" applyAlignment="1">
      <alignment/>
    </xf>
    <xf numFmtId="0" fontId="24" fillId="5" borderId="0" xfId="0" applyNumberFormat="1" applyFont="1" applyFill="1" applyAlignment="1" applyProtection="1">
      <alignment horizontal="left"/>
      <protection locked="0"/>
    </xf>
    <xf numFmtId="49" fontId="24" fillId="5" borderId="0" xfId="0" applyNumberFormat="1" applyFont="1" applyFill="1" applyAlignment="1" applyProtection="1">
      <alignment/>
      <protection locked="0"/>
    </xf>
    <xf numFmtId="49" fontId="24" fillId="7" borderId="0" xfId="0" applyNumberFormat="1" applyFont="1" applyFill="1" applyAlignment="1" applyProtection="1">
      <alignment/>
      <protection locked="0"/>
    </xf>
    <xf numFmtId="0" fontId="24" fillId="0" borderId="0" xfId="0" applyFont="1" applyFill="1" applyAlignment="1" applyProtection="1">
      <alignment horizontal="left"/>
      <protection locked="0"/>
    </xf>
    <xf numFmtId="0" fontId="11" fillId="4" borderId="3" xfId="0" applyFont="1" applyFill="1" applyBorder="1" applyAlignment="1">
      <alignment vertical="top" wrapText="1"/>
    </xf>
    <xf numFmtId="182" fontId="11" fillId="3" borderId="3" xfId="0" applyNumberFormat="1" applyFont="1" applyFill="1" applyBorder="1" applyAlignment="1">
      <alignment vertical="top"/>
    </xf>
    <xf numFmtId="10" fontId="11" fillId="7" borderId="3" xfId="0" applyNumberFormat="1" applyFont="1" applyFill="1" applyBorder="1" applyAlignment="1">
      <alignment vertical="top"/>
    </xf>
    <xf numFmtId="3" fontId="11" fillId="7" borderId="3" xfId="0" applyNumberFormat="1" applyFont="1" applyFill="1" applyBorder="1" applyAlignment="1">
      <alignment vertical="top"/>
    </xf>
    <xf numFmtId="183" fontId="11" fillId="7" borderId="5" xfId="0" applyNumberFormat="1" applyFont="1" applyFill="1" applyBorder="1" applyAlignment="1">
      <alignment vertical="top"/>
    </xf>
    <xf numFmtId="0" fontId="17" fillId="0" borderId="4" xfId="0" applyFont="1" applyFill="1" applyBorder="1" applyAlignment="1" applyProtection="1">
      <alignment/>
      <protection locked="0"/>
    </xf>
    <xf numFmtId="0" fontId="9" fillId="0" borderId="0" xfId="0" applyFont="1" applyAlignment="1">
      <alignment/>
    </xf>
    <xf numFmtId="0" fontId="0" fillId="0" borderId="3" xfId="0" applyBorder="1" applyAlignment="1">
      <alignment/>
    </xf>
    <xf numFmtId="0" fontId="1" fillId="0" borderId="3" xfId="0" applyFont="1" applyBorder="1" applyAlignment="1">
      <alignment/>
    </xf>
    <xf numFmtId="0" fontId="0" fillId="7" borderId="3" xfId="0" applyFill="1" applyBorder="1" applyAlignment="1">
      <alignment/>
    </xf>
    <xf numFmtId="0" fontId="0" fillId="0" borderId="3" xfId="0" applyBorder="1" applyAlignment="1">
      <alignment vertical="top" wrapText="1"/>
    </xf>
    <xf numFmtId="0" fontId="0" fillId="0" borderId="0" xfId="0" applyAlignment="1">
      <alignment vertical="top" wrapText="1"/>
    </xf>
    <xf numFmtId="0" fontId="1" fillId="0" borderId="3" xfId="0" applyFont="1" applyBorder="1" applyAlignment="1">
      <alignment horizontal="center" vertical="top" wrapText="1"/>
    </xf>
    <xf numFmtId="0" fontId="0" fillId="0" borderId="8" xfId="0" applyBorder="1" applyAlignment="1">
      <alignment vertical="top" wrapText="1"/>
    </xf>
    <xf numFmtId="0" fontId="1" fillId="0" borderId="8" xfId="0" applyFont="1" applyBorder="1" applyAlignment="1">
      <alignment/>
    </xf>
    <xf numFmtId="0" fontId="0" fillId="0" borderId="8" xfId="0" applyBorder="1" applyAlignment="1">
      <alignment/>
    </xf>
    <xf numFmtId="0" fontId="0" fillId="0" borderId="19" xfId="0" applyBorder="1" applyAlignment="1">
      <alignment vertical="top" wrapText="1"/>
    </xf>
    <xf numFmtId="0" fontId="1" fillId="0" borderId="19" xfId="0" applyFont="1" applyBorder="1" applyAlignment="1">
      <alignment/>
    </xf>
    <xf numFmtId="0" fontId="0" fillId="0" borderId="19" xfId="0" applyBorder="1" applyAlignment="1">
      <alignment/>
    </xf>
    <xf numFmtId="0" fontId="0" fillId="4" borderId="3" xfId="0" applyFill="1" applyBorder="1" applyAlignment="1">
      <alignment/>
    </xf>
    <xf numFmtId="3" fontId="0" fillId="7" borderId="3" xfId="0" applyNumberFormat="1" applyFill="1" applyBorder="1" applyAlignment="1">
      <alignment/>
    </xf>
    <xf numFmtId="3" fontId="1" fillId="0" borderId="3" xfId="0" applyNumberFormat="1" applyFont="1" applyBorder="1" applyAlignment="1">
      <alignment/>
    </xf>
    <xf numFmtId="3" fontId="0" fillId="0" borderId="3" xfId="0" applyNumberFormat="1" applyBorder="1" applyAlignment="1">
      <alignment/>
    </xf>
    <xf numFmtId="181" fontId="0" fillId="7" borderId="3" xfId="0" applyNumberFormat="1" applyFill="1" applyBorder="1" applyAlignment="1">
      <alignment/>
    </xf>
    <xf numFmtId="181" fontId="1" fillId="0" borderId="3" xfId="0" applyNumberFormat="1" applyFont="1" applyBorder="1" applyAlignment="1">
      <alignment/>
    </xf>
    <xf numFmtId="181" fontId="0" fillId="0" borderId="3" xfId="0" applyNumberFormat="1" applyBorder="1" applyAlignment="1">
      <alignment/>
    </xf>
    <xf numFmtId="182" fontId="0" fillId="7" borderId="3" xfId="0" applyNumberFormat="1" applyFill="1" applyBorder="1" applyAlignment="1">
      <alignment/>
    </xf>
    <xf numFmtId="182" fontId="0" fillId="0" borderId="3" xfId="0" applyNumberFormat="1" applyFill="1" applyBorder="1" applyAlignment="1">
      <alignment/>
    </xf>
    <xf numFmtId="182" fontId="1" fillId="0" borderId="3" xfId="0" applyNumberFormat="1" applyFont="1" applyBorder="1" applyAlignment="1">
      <alignment/>
    </xf>
    <xf numFmtId="182" fontId="0" fillId="0" borderId="3" xfId="0" applyNumberFormat="1" applyBorder="1" applyAlignment="1">
      <alignment/>
    </xf>
    <xf numFmtId="194" fontId="0" fillId="0" borderId="3" xfId="0" applyNumberFormat="1" applyBorder="1" applyAlignment="1">
      <alignment/>
    </xf>
    <xf numFmtId="194" fontId="0" fillId="7" borderId="3" xfId="0" applyNumberFormat="1" applyFill="1" applyBorder="1" applyAlignment="1">
      <alignment/>
    </xf>
    <xf numFmtId="194" fontId="1" fillId="0" borderId="3" xfId="0" applyNumberFormat="1" applyFont="1" applyBorder="1" applyAlignment="1">
      <alignment/>
    </xf>
    <xf numFmtId="3" fontId="0" fillId="4" borderId="3" xfId="0" applyNumberFormat="1" applyFill="1" applyBorder="1" applyAlignment="1">
      <alignment/>
    </xf>
    <xf numFmtId="181" fontId="0" fillId="4" borderId="3" xfId="0" applyNumberFormat="1" applyFill="1" applyBorder="1" applyAlignment="1">
      <alignment/>
    </xf>
    <xf numFmtId="182" fontId="0" fillId="4" borderId="3" xfId="0" applyNumberFormat="1" applyFill="1" applyBorder="1" applyAlignment="1">
      <alignment/>
    </xf>
    <xf numFmtId="10" fontId="0" fillId="7" borderId="3" xfId="0" applyNumberFormat="1" applyFill="1" applyBorder="1" applyAlignment="1">
      <alignment/>
    </xf>
    <xf numFmtId="0" fontId="11" fillId="7" borderId="3" xfId="0" applyFont="1" applyFill="1" applyBorder="1" applyAlignment="1">
      <alignment vertical="justify"/>
    </xf>
    <xf numFmtId="3" fontId="0" fillId="0" borderId="11" xfId="0" applyNumberFormat="1" applyFill="1" applyBorder="1" applyAlignment="1" applyProtection="1">
      <alignment vertical="top"/>
      <protection locked="0"/>
    </xf>
    <xf numFmtId="3" fontId="0" fillId="0" borderId="11" xfId="0" applyNumberFormat="1" applyFill="1" applyBorder="1" applyAlignment="1" applyProtection="1">
      <alignment vertical="top"/>
      <protection/>
    </xf>
    <xf numFmtId="3" fontId="0" fillId="0" borderId="11" xfId="0" applyNumberFormat="1" applyFont="1" applyFill="1" applyBorder="1" applyAlignment="1" applyProtection="1">
      <alignment vertical="top"/>
      <protection/>
    </xf>
    <xf numFmtId="3" fontId="1" fillId="0" borderId="3" xfId="0" applyNumberFormat="1" applyFont="1" applyFill="1" applyBorder="1" applyAlignment="1">
      <alignment vertical="top"/>
    </xf>
    <xf numFmtId="181" fontId="0" fillId="0" borderId="11" xfId="0" applyNumberFormat="1" applyFill="1" applyBorder="1" applyAlignment="1" applyProtection="1">
      <alignment vertical="top"/>
      <protection locked="0"/>
    </xf>
    <xf numFmtId="3" fontId="0" fillId="0" borderId="7" xfId="0" applyNumberFormat="1" applyFill="1" applyBorder="1" applyAlignment="1" applyProtection="1">
      <alignment vertical="top"/>
      <protection locked="0"/>
    </xf>
    <xf numFmtId="4" fontId="11" fillId="0" borderId="11" xfId="0" applyNumberFormat="1" applyFont="1" applyFill="1" applyBorder="1" applyAlignment="1">
      <alignment vertical="top"/>
    </xf>
    <xf numFmtId="0" fontId="0" fillId="0" borderId="0" xfId="0" applyFill="1" applyAlignment="1">
      <alignment vertical="top"/>
    </xf>
    <xf numFmtId="3" fontId="0" fillId="0" borderId="0" xfId="0" applyNumberFormat="1" applyFill="1" applyAlignment="1">
      <alignment vertical="top"/>
    </xf>
    <xf numFmtId="3" fontId="0" fillId="0" borderId="7" xfId="0" applyNumberFormat="1" applyFont="1" applyFill="1" applyBorder="1" applyAlignment="1" applyProtection="1">
      <alignment vertical="top"/>
      <protection/>
    </xf>
    <xf numFmtId="3" fontId="17" fillId="0" borderId="7" xfId="0" applyNumberFormat="1" applyFont="1" applyFill="1" applyBorder="1" applyAlignment="1">
      <alignment vertical="top"/>
    </xf>
    <xf numFmtId="181" fontId="0" fillId="0" borderId="7" xfId="0" applyNumberFormat="1" applyFill="1" applyBorder="1" applyAlignment="1">
      <alignment vertical="top"/>
    </xf>
    <xf numFmtId="181" fontId="0" fillId="0" borderId="0" xfId="0" applyNumberFormat="1" applyFill="1" applyBorder="1" applyAlignment="1">
      <alignment vertical="top"/>
    </xf>
    <xf numFmtId="4" fontId="0" fillId="0" borderId="11" xfId="0" applyNumberFormat="1" applyFill="1" applyBorder="1" applyAlignment="1">
      <alignment vertical="top"/>
    </xf>
    <xf numFmtId="3" fontId="0" fillId="0" borderId="7" xfId="0" applyNumberFormat="1" applyFill="1" applyBorder="1" applyAlignment="1">
      <alignment vertical="top"/>
    </xf>
    <xf numFmtId="0" fontId="0" fillId="0" borderId="32" xfId="0" applyFill="1" applyBorder="1" applyAlignment="1">
      <alignment vertical="top"/>
    </xf>
    <xf numFmtId="3" fontId="1" fillId="0" borderId="0" xfId="0" applyNumberFormat="1" applyFont="1" applyFill="1" applyBorder="1" applyAlignment="1">
      <alignment vertical="top"/>
    </xf>
    <xf numFmtId="189" fontId="1" fillId="0" borderId="3" xfId="0" applyNumberFormat="1" applyFont="1" applyFill="1" applyBorder="1" applyAlignment="1">
      <alignment vertical="top"/>
    </xf>
    <xf numFmtId="189" fontId="0" fillId="0" borderId="0" xfId="0" applyNumberFormat="1" applyFill="1" applyBorder="1" applyAlignment="1">
      <alignment vertical="top"/>
    </xf>
    <xf numFmtId="189" fontId="0" fillId="0" borderId="11" xfId="0" applyNumberFormat="1" applyFont="1" applyFill="1" applyBorder="1" applyAlignment="1">
      <alignment vertical="top"/>
    </xf>
    <xf numFmtId="0" fontId="0" fillId="0" borderId="0" xfId="0" applyFill="1" applyBorder="1" applyAlignment="1">
      <alignment vertical="top"/>
    </xf>
    <xf numFmtId="0" fontId="0" fillId="0" borderId="0" xfId="0" applyFont="1" applyFill="1" applyBorder="1" applyAlignment="1">
      <alignment vertical="top"/>
    </xf>
    <xf numFmtId="0" fontId="10" fillId="0" borderId="13" xfId="0" applyFont="1" applyFill="1" applyBorder="1" applyAlignment="1">
      <alignment vertical="top"/>
    </xf>
    <xf numFmtId="0" fontId="10" fillId="0" borderId="0" xfId="0" applyFont="1" applyFill="1" applyBorder="1" applyAlignment="1">
      <alignment vertical="top"/>
    </xf>
    <xf numFmtId="3" fontId="0" fillId="0" borderId="0" xfId="0" applyNumberFormat="1" applyFill="1" applyBorder="1" applyAlignment="1">
      <alignment vertical="top"/>
    </xf>
    <xf numFmtId="3" fontId="0" fillId="0" borderId="0" xfId="0" applyNumberFormat="1" applyFont="1" applyFill="1" applyBorder="1" applyAlignment="1">
      <alignment vertical="top"/>
    </xf>
    <xf numFmtId="189" fontId="0" fillId="0" borderId="0" xfId="0" applyNumberFormat="1" applyFont="1" applyFill="1" applyBorder="1" applyAlignment="1">
      <alignment vertical="top"/>
    </xf>
    <xf numFmtId="189" fontId="9" fillId="0" borderId="3" xfId="0" applyNumberFormat="1" applyFont="1" applyFill="1" applyBorder="1" applyAlignment="1">
      <alignment vertical="top"/>
    </xf>
    <xf numFmtId="3" fontId="0" fillId="0" borderId="17" xfId="0" applyNumberFormat="1" applyFill="1" applyBorder="1" applyAlignment="1">
      <alignment vertical="top"/>
    </xf>
    <xf numFmtId="3" fontId="0" fillId="0" borderId="32" xfId="0" applyNumberFormat="1" applyFill="1" applyBorder="1" applyAlignment="1" applyProtection="1">
      <alignment vertical="top"/>
      <protection/>
    </xf>
    <xf numFmtId="0" fontId="0" fillId="6" borderId="0" xfId="0" applyFont="1" applyFill="1" applyAlignment="1">
      <alignment vertical="top" wrapText="1"/>
    </xf>
    <xf numFmtId="189" fontId="0" fillId="3" borderId="11" xfId="0" applyNumberFormat="1" applyFont="1" applyFill="1" applyBorder="1" applyAlignment="1">
      <alignment vertical="top"/>
    </xf>
    <xf numFmtId="0" fontId="12" fillId="3" borderId="0" xfId="0" applyFont="1" applyFill="1" applyAlignment="1">
      <alignment vertical="top" wrapText="1"/>
    </xf>
    <xf numFmtId="0" fontId="0" fillId="6" borderId="0" xfId="0" applyFill="1" applyAlignment="1">
      <alignment vertical="top" wrapText="1"/>
    </xf>
    <xf numFmtId="3" fontId="0" fillId="0" borderId="11" xfId="0" applyNumberFormat="1" applyFont="1" applyFill="1" applyBorder="1" applyAlignment="1">
      <alignment vertical="top" wrapText="1"/>
    </xf>
    <xf numFmtId="0" fontId="21" fillId="0" borderId="0" xfId="0" applyFont="1" applyBorder="1" applyAlignment="1">
      <alignment vertical="top" wrapText="1"/>
    </xf>
    <xf numFmtId="0" fontId="0" fillId="3" borderId="0" xfId="0" applyFont="1" applyFill="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11" fillId="3" borderId="0" xfId="0" applyFont="1" applyFill="1" applyAlignment="1">
      <alignment vertical="top" wrapText="1"/>
    </xf>
    <xf numFmtId="0" fontId="3" fillId="6" borderId="0" xfId="0" applyFont="1" applyFill="1" applyAlignment="1">
      <alignment horizontal="left" vertical="top" wrapText="1"/>
    </xf>
    <xf numFmtId="9" fontId="11" fillId="0" borderId="0" xfId="0" applyNumberFormat="1" applyFont="1" applyAlignment="1">
      <alignment/>
    </xf>
    <xf numFmtId="194" fontId="11" fillId="0" borderId="0" xfId="0" applyNumberFormat="1" applyFont="1" applyAlignment="1">
      <alignment/>
    </xf>
    <xf numFmtId="0" fontId="11" fillId="0" borderId="0" xfId="0" applyFont="1" applyAlignment="1">
      <alignment horizontal="right"/>
    </xf>
    <xf numFmtId="0" fontId="11" fillId="0" borderId="7" xfId="0" applyFont="1" applyBorder="1" applyAlignment="1">
      <alignment/>
    </xf>
    <xf numFmtId="182" fontId="11" fillId="0" borderId="7" xfId="0" applyNumberFormat="1" applyFont="1" applyBorder="1" applyAlignment="1">
      <alignment/>
    </xf>
    <xf numFmtId="0" fontId="11" fillId="0" borderId="0" xfId="0" applyFont="1" applyAlignment="1">
      <alignment horizontal="center" wrapText="1"/>
    </xf>
    <xf numFmtId="0" fontId="3" fillId="6" borderId="0" xfId="0" applyFont="1" applyFill="1" applyBorder="1" applyAlignment="1">
      <alignment vertical="top" wrapText="1"/>
    </xf>
    <xf numFmtId="49" fontId="0" fillId="6" borderId="0" xfId="0" applyNumberFormat="1" applyFill="1" applyBorder="1" applyAlignment="1">
      <alignment vertical="top" wrapText="1"/>
    </xf>
    <xf numFmtId="189" fontId="0" fillId="0" borderId="11" xfId="0" applyNumberFormat="1" applyFont="1" applyFill="1" applyBorder="1" applyAlignment="1">
      <alignment vertical="top" wrapText="1"/>
    </xf>
    <xf numFmtId="0" fontId="0" fillId="6" borderId="15" xfId="0" applyFont="1" applyFill="1" applyBorder="1" applyAlignment="1">
      <alignment vertical="top" wrapText="1"/>
    </xf>
    <xf numFmtId="3" fontId="0" fillId="0" borderId="7" xfId="0" applyNumberFormat="1" applyFont="1" applyFill="1" applyBorder="1" applyAlignment="1">
      <alignment vertical="top"/>
    </xf>
    <xf numFmtId="0" fontId="32" fillId="3" borderId="0" xfId="0" applyFont="1" applyFill="1" applyAlignment="1">
      <alignment vertical="top" wrapText="1"/>
    </xf>
    <xf numFmtId="0" fontId="1" fillId="0" borderId="0" xfId="0" applyFont="1" applyBorder="1" applyAlignment="1">
      <alignment/>
    </xf>
    <xf numFmtId="182" fontId="11" fillId="0" borderId="7" xfId="0" applyNumberFormat="1" applyFont="1" applyBorder="1" applyAlignment="1">
      <alignment horizontal="right"/>
    </xf>
    <xf numFmtId="182" fontId="11" fillId="0" borderId="0" xfId="0" applyNumberFormat="1" applyFont="1" applyAlignment="1">
      <alignment horizontal="right"/>
    </xf>
    <xf numFmtId="0" fontId="32" fillId="3" borderId="0" xfId="0" applyFont="1" applyFill="1" applyAlignment="1">
      <alignment vertical="top"/>
    </xf>
    <xf numFmtId="0" fontId="1" fillId="3" borderId="0" xfId="0" applyFont="1" applyFill="1" applyAlignment="1">
      <alignment vertical="top" wrapText="1"/>
    </xf>
    <xf numFmtId="3" fontId="1" fillId="0" borderId="11" xfId="0" applyNumberFormat="1" applyFont="1" applyFill="1" applyBorder="1" applyAlignment="1" applyProtection="1">
      <alignment vertical="top"/>
      <protection locked="0"/>
    </xf>
    <xf numFmtId="49" fontId="1" fillId="3" borderId="0" xfId="0" applyNumberFormat="1" applyFont="1" applyFill="1" applyAlignment="1">
      <alignment vertical="top"/>
    </xf>
    <xf numFmtId="3" fontId="1" fillId="0" borderId="11" xfId="0" applyNumberFormat="1" applyFont="1" applyFill="1" applyBorder="1" applyAlignment="1" applyProtection="1">
      <alignment vertical="top"/>
      <protection/>
    </xf>
    <xf numFmtId="0" fontId="0" fillId="3" borderId="0" xfId="0" applyFont="1" applyFill="1" applyBorder="1" applyAlignment="1">
      <alignment horizontal="left" vertical="top"/>
    </xf>
    <xf numFmtId="0" fontId="0" fillId="3" borderId="0" xfId="0" applyFont="1" applyFill="1" applyBorder="1" applyAlignment="1">
      <alignment horizontal="left" vertical="top" wrapText="1"/>
    </xf>
    <xf numFmtId="10" fontId="11" fillId="3" borderId="0" xfId="0" applyNumberFormat="1" applyFont="1" applyFill="1" applyAlignment="1">
      <alignment/>
    </xf>
    <xf numFmtId="10" fontId="23" fillId="3" borderId="29" xfId="0" applyNumberFormat="1" applyFont="1" applyFill="1" applyBorder="1" applyAlignment="1">
      <alignment/>
    </xf>
    <xf numFmtId="10" fontId="11" fillId="0" borderId="0" xfId="0" applyNumberFormat="1" applyFont="1" applyFill="1" applyBorder="1" applyAlignment="1" applyProtection="1">
      <alignment/>
      <protection locked="0"/>
    </xf>
    <xf numFmtId="49" fontId="1" fillId="3" borderId="0" xfId="0" applyNumberFormat="1" applyFont="1" applyFill="1" applyBorder="1" applyAlignment="1">
      <alignment vertical="top" wrapText="1"/>
    </xf>
    <xf numFmtId="0" fontId="0" fillId="3" borderId="0" xfId="0" applyFont="1" applyFill="1" applyBorder="1" applyAlignment="1">
      <alignment vertical="top"/>
    </xf>
    <xf numFmtId="3" fontId="0" fillId="0" borderId="11" xfId="0" applyNumberFormat="1" applyFont="1" applyFill="1" applyBorder="1" applyAlignment="1" applyProtection="1">
      <alignment vertical="top"/>
      <protection locked="0"/>
    </xf>
    <xf numFmtId="3" fontId="0" fillId="0" borderId="0" xfId="0" applyNumberFormat="1" applyFont="1" applyFill="1" applyAlignment="1">
      <alignment vertical="top"/>
    </xf>
    <xf numFmtId="195" fontId="0" fillId="7" borderId="3" xfId="0" applyNumberFormat="1" applyFill="1" applyBorder="1" applyAlignment="1">
      <alignment/>
    </xf>
    <xf numFmtId="0" fontId="1" fillId="0" borderId="0" xfId="0" applyFont="1" applyAlignment="1">
      <alignment vertical="top" wrapText="1"/>
    </xf>
    <xf numFmtId="0" fontId="9" fillId="0" borderId="0" xfId="0" applyFont="1" applyAlignment="1">
      <alignment vertical="top" wrapText="1"/>
    </xf>
    <xf numFmtId="0" fontId="14" fillId="0" borderId="0" xfId="0" applyFont="1" applyAlignment="1">
      <alignment vertical="top" wrapText="1"/>
    </xf>
    <xf numFmtId="49" fontId="0" fillId="6" borderId="0" xfId="0" applyNumberFormat="1" applyFont="1" applyFill="1" applyAlignment="1">
      <alignment vertical="top" wrapText="1"/>
    </xf>
    <xf numFmtId="0" fontId="3" fillId="6" borderId="0" xfId="0" applyFont="1" applyFill="1" applyAlignment="1">
      <alignment vertical="top" wrapText="1"/>
    </xf>
    <xf numFmtId="3" fontId="0" fillId="7" borderId="11" xfId="0" applyNumberFormat="1" applyFont="1" applyFill="1" applyBorder="1" applyAlignment="1">
      <alignment vertical="top" wrapText="1"/>
    </xf>
    <xf numFmtId="0" fontId="7" fillId="0" borderId="0" xfId="0" applyFont="1" applyBorder="1" applyAlignment="1">
      <alignment wrapText="1"/>
    </xf>
    <xf numFmtId="0" fontId="0" fillId="0" borderId="0" xfId="0" applyFont="1" applyAlignment="1">
      <alignment wrapText="1"/>
    </xf>
    <xf numFmtId="49" fontId="0" fillId="3" borderId="0" xfId="0" applyNumberFormat="1" applyFont="1" applyFill="1" applyAlignment="1">
      <alignment vertical="top" wrapText="1"/>
    </xf>
    <xf numFmtId="0" fontId="7" fillId="0" borderId="0" xfId="0" applyFont="1" applyBorder="1" applyAlignment="1">
      <alignment/>
    </xf>
    <xf numFmtId="49" fontId="0" fillId="6" borderId="0" xfId="0" applyNumberFormat="1" applyFont="1" applyFill="1" applyAlignment="1">
      <alignment vertical="top"/>
    </xf>
    <xf numFmtId="0" fontId="0" fillId="0" borderId="0" xfId="0" applyFont="1" applyFill="1" applyAlignment="1">
      <alignment vertical="top"/>
    </xf>
    <xf numFmtId="193" fontId="8" fillId="0" borderId="3" xfId="0" applyNumberFormat="1" applyFont="1" applyBorder="1" applyAlignment="1">
      <alignment horizontal="center" vertical="center"/>
    </xf>
    <xf numFmtId="0" fontId="0" fillId="0" borderId="31" xfId="0" applyFont="1" applyFill="1" applyBorder="1" applyAlignment="1">
      <alignment horizontal="left" vertical="top"/>
    </xf>
    <xf numFmtId="0" fontId="0" fillId="0" borderId="33" xfId="0" applyFont="1" applyFill="1" applyBorder="1" applyAlignment="1">
      <alignment vertical="top" wrapText="1"/>
    </xf>
    <xf numFmtId="0" fontId="0" fillId="0" borderId="8" xfId="0" applyFont="1" applyFill="1" applyBorder="1" applyAlignment="1">
      <alignment horizontal="left" vertical="top"/>
    </xf>
    <xf numFmtId="0" fontId="0" fillId="0" borderId="5" xfId="0" applyFont="1" applyFill="1" applyBorder="1" applyAlignment="1">
      <alignment horizontal="left" vertical="top"/>
    </xf>
    <xf numFmtId="0" fontId="0" fillId="0" borderId="0" xfId="0" applyFont="1" applyFill="1" applyBorder="1" applyAlignment="1">
      <alignment horizontal="left" vertical="top" wrapText="1"/>
    </xf>
    <xf numFmtId="0" fontId="11" fillId="7" borderId="34" xfId="0" applyFont="1" applyFill="1" applyBorder="1" applyAlignment="1" applyProtection="1">
      <alignment vertical="top"/>
      <protection locked="0"/>
    </xf>
    <xf numFmtId="182" fontId="0" fillId="0" borderId="6" xfId="0" applyNumberFormat="1" applyFill="1" applyBorder="1" applyAlignment="1">
      <alignment horizontal="right" vertical="top" wrapText="1"/>
    </xf>
    <xf numFmtId="0" fontId="0" fillId="0" borderId="3" xfId="0" applyFont="1" applyFill="1" applyBorder="1" applyAlignment="1">
      <alignment horizontal="left" vertical="top"/>
    </xf>
    <xf numFmtId="0" fontId="0" fillId="0" borderId="23" xfId="0" applyFont="1" applyFill="1" applyBorder="1" applyAlignment="1">
      <alignment horizontal="left" vertical="top" wrapText="1"/>
    </xf>
    <xf numFmtId="0" fontId="0" fillId="0" borderId="22" xfId="0" applyFont="1" applyFill="1" applyBorder="1" applyAlignment="1">
      <alignment horizontal="left" vertical="top"/>
    </xf>
    <xf numFmtId="0" fontId="0" fillId="0" borderId="3" xfId="0" applyFill="1" applyBorder="1" applyAlignment="1">
      <alignment vertical="top" wrapText="1"/>
    </xf>
    <xf numFmtId="0" fontId="11" fillId="4" borderId="3" xfId="0" applyFont="1" applyFill="1" applyBorder="1" applyAlignment="1">
      <alignment vertical="top"/>
    </xf>
    <xf numFmtId="3" fontId="11" fillId="7" borderId="3" xfId="0" applyNumberFormat="1" applyFont="1" applyFill="1" applyBorder="1" applyAlignment="1" applyProtection="1">
      <alignment vertical="top"/>
      <protection locked="0"/>
    </xf>
    <xf numFmtId="182" fontId="11" fillId="7" borderId="3" xfId="0" applyNumberFormat="1" applyFont="1" applyFill="1" applyBorder="1" applyAlignment="1" applyProtection="1">
      <alignment vertical="top"/>
      <protection locked="0"/>
    </xf>
    <xf numFmtId="3" fontId="11" fillId="3" borderId="3" xfId="0" applyNumberFormat="1" applyFont="1" applyFill="1" applyBorder="1" applyAlignment="1">
      <alignment vertical="top"/>
    </xf>
    <xf numFmtId="0" fontId="23" fillId="4" borderId="3" xfId="0" applyFont="1" applyFill="1" applyBorder="1" applyAlignment="1">
      <alignment vertical="top"/>
    </xf>
    <xf numFmtId="3" fontId="23" fillId="0" borderId="3" xfId="0" applyNumberFormat="1" applyFont="1" applyFill="1" applyBorder="1" applyAlignment="1" applyProtection="1">
      <alignment vertical="top"/>
      <protection locked="0"/>
    </xf>
    <xf numFmtId="182" fontId="23" fillId="0" borderId="3" xfId="0" applyNumberFormat="1" applyFont="1" applyFill="1" applyBorder="1" applyAlignment="1" applyProtection="1">
      <alignment vertical="top"/>
      <protection locked="0"/>
    </xf>
    <xf numFmtId="182" fontId="23" fillId="3" borderId="3" xfId="0" applyNumberFormat="1" applyFont="1" applyFill="1" applyBorder="1" applyAlignment="1">
      <alignment vertical="top"/>
    </xf>
    <xf numFmtId="0" fontId="23" fillId="4" borderId="3" xfId="0" applyFont="1" applyFill="1" applyBorder="1" applyAlignment="1">
      <alignment vertical="top" wrapText="1"/>
    </xf>
    <xf numFmtId="3" fontId="11" fillId="0" borderId="3" xfId="0" applyNumberFormat="1" applyFont="1" applyFill="1" applyBorder="1" applyAlignment="1" applyProtection="1">
      <alignment vertical="top"/>
      <protection locked="0"/>
    </xf>
    <xf numFmtId="182" fontId="11" fillId="0" borderId="3" xfId="0" applyNumberFormat="1" applyFont="1" applyFill="1" applyBorder="1" applyAlignment="1" applyProtection="1">
      <alignment vertical="top"/>
      <protection locked="0"/>
    </xf>
    <xf numFmtId="182" fontId="11" fillId="0" borderId="3" xfId="0" applyNumberFormat="1" applyFont="1" applyFill="1" applyBorder="1" applyAlignment="1">
      <alignment vertical="top"/>
    </xf>
    <xf numFmtId="3" fontId="11" fillId="0" borderId="3" xfId="0" applyNumberFormat="1" applyFont="1" applyFill="1" applyBorder="1" applyAlignment="1">
      <alignment vertical="top"/>
    </xf>
    <xf numFmtId="0" fontId="23" fillId="4" borderId="3" xfId="0" applyFont="1" applyFill="1" applyBorder="1" applyAlignment="1">
      <alignment vertical="justify" wrapText="1"/>
    </xf>
    <xf numFmtId="3" fontId="11" fillId="7" borderId="3" xfId="0" applyNumberFormat="1" applyFont="1" applyFill="1" applyBorder="1" applyAlignment="1" applyProtection="1">
      <alignment vertical="top" wrapText="1"/>
      <protection locked="0"/>
    </xf>
    <xf numFmtId="182" fontId="11" fillId="7" borderId="3" xfId="0" applyNumberFormat="1" applyFont="1" applyFill="1" applyBorder="1" applyAlignment="1" applyProtection="1">
      <alignment vertical="top" wrapText="1"/>
      <protection locked="0"/>
    </xf>
    <xf numFmtId="182" fontId="11" fillId="3" borderId="3" xfId="0" applyNumberFormat="1" applyFont="1" applyFill="1" applyBorder="1" applyAlignment="1">
      <alignment vertical="top" wrapText="1"/>
    </xf>
    <xf numFmtId="10" fontId="11" fillId="7" borderId="3" xfId="0" applyNumberFormat="1" applyFont="1" applyFill="1" applyBorder="1" applyAlignment="1">
      <alignment vertical="top" wrapText="1"/>
    </xf>
    <xf numFmtId="3" fontId="11" fillId="7" borderId="3" xfId="0" applyNumberFormat="1" applyFont="1" applyFill="1" applyBorder="1" applyAlignment="1">
      <alignment vertical="top" wrapText="1"/>
    </xf>
    <xf numFmtId="3" fontId="23" fillId="0" borderId="3" xfId="0" applyNumberFormat="1" applyFont="1" applyFill="1" applyBorder="1" applyAlignment="1" applyProtection="1">
      <alignment vertical="top" wrapText="1"/>
      <protection locked="0"/>
    </xf>
    <xf numFmtId="182" fontId="23" fillId="0" borderId="3" xfId="0" applyNumberFormat="1" applyFont="1" applyFill="1" applyBorder="1" applyAlignment="1" applyProtection="1">
      <alignment vertical="top" wrapText="1"/>
      <protection locked="0"/>
    </xf>
    <xf numFmtId="182" fontId="23" fillId="3" borderId="3" xfId="0" applyNumberFormat="1" applyFont="1" applyFill="1" applyBorder="1" applyAlignment="1">
      <alignment vertical="top" wrapText="1"/>
    </xf>
    <xf numFmtId="10" fontId="23" fillId="3" borderId="3" xfId="0" applyNumberFormat="1" applyFont="1" applyFill="1" applyBorder="1" applyAlignment="1">
      <alignment vertical="top" wrapText="1"/>
    </xf>
    <xf numFmtId="10" fontId="23" fillId="3" borderId="3" xfId="0" applyNumberFormat="1" applyFont="1" applyFill="1" applyBorder="1" applyAlignment="1">
      <alignment vertical="top"/>
    </xf>
    <xf numFmtId="0" fontId="23" fillId="0" borderId="0" xfId="0" applyFont="1" applyAlignment="1">
      <alignment vertical="top"/>
    </xf>
    <xf numFmtId="0" fontId="0" fillId="3" borderId="6" xfId="0" applyFont="1" applyFill="1" applyBorder="1" applyAlignment="1">
      <alignment vertical="top" wrapText="1"/>
    </xf>
    <xf numFmtId="0" fontId="0" fillId="3" borderId="6" xfId="0" applyFont="1" applyFill="1" applyBorder="1" applyAlignment="1">
      <alignment horizontal="left" vertical="top" wrapText="1"/>
    </xf>
    <xf numFmtId="49" fontId="0" fillId="3" borderId="3" xfId="0" applyNumberFormat="1" applyFont="1" applyFill="1" applyBorder="1" applyAlignment="1">
      <alignment horizontal="center" vertical="top" wrapText="1"/>
    </xf>
    <xf numFmtId="0" fontId="0" fillId="3" borderId="3" xfId="0" applyFill="1" applyBorder="1" applyAlignment="1">
      <alignment vertical="top" wrapText="1"/>
    </xf>
    <xf numFmtId="0" fontId="0" fillId="3" borderId="21" xfId="0" applyFont="1" applyFill="1" applyBorder="1" applyAlignment="1">
      <alignment vertical="top" wrapText="1"/>
    </xf>
    <xf numFmtId="0" fontId="0" fillId="3" borderId="21" xfId="0" applyFont="1" applyFill="1" applyBorder="1" applyAlignment="1">
      <alignment horizontal="left" vertical="top" wrapText="1"/>
    </xf>
    <xf numFmtId="0" fontId="0" fillId="3" borderId="9" xfId="0" applyFont="1" applyFill="1" applyBorder="1" applyAlignment="1">
      <alignment vertical="top" wrapText="1"/>
    </xf>
    <xf numFmtId="0" fontId="0" fillId="3" borderId="9" xfId="0" applyFont="1" applyFill="1" applyBorder="1" applyAlignment="1">
      <alignment horizontal="left" vertical="top" wrapText="1"/>
    </xf>
    <xf numFmtId="0" fontId="0" fillId="3" borderId="21" xfId="0" applyFill="1" applyBorder="1" applyAlignment="1">
      <alignment vertical="top" wrapText="1"/>
    </xf>
    <xf numFmtId="0" fontId="0" fillId="3" borderId="31" xfId="0" applyFont="1" applyFill="1" applyBorder="1" applyAlignment="1">
      <alignment horizontal="left" vertical="top" wrapText="1"/>
    </xf>
    <xf numFmtId="49" fontId="0" fillId="3" borderId="8" xfId="0" applyNumberFormat="1" applyFont="1" applyFill="1" applyBorder="1" applyAlignment="1">
      <alignment horizontal="center" vertical="top" wrapText="1"/>
    </xf>
    <xf numFmtId="2" fontId="0" fillId="3" borderId="3" xfId="0" applyNumberFormat="1"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22" xfId="0" applyFont="1" applyFill="1" applyBorder="1" applyAlignment="1">
      <alignment horizontal="left" vertical="top" wrapText="1"/>
    </xf>
    <xf numFmtId="0" fontId="0" fillId="3" borderId="9" xfId="0" applyFill="1" applyBorder="1" applyAlignment="1">
      <alignment vertical="top" wrapText="1"/>
    </xf>
    <xf numFmtId="0" fontId="0" fillId="3" borderId="3" xfId="0" applyFont="1" applyFill="1" applyBorder="1" applyAlignment="1">
      <alignment vertical="top" wrapText="1"/>
    </xf>
    <xf numFmtId="0" fontId="0" fillId="3" borderId="3" xfId="0" applyFont="1" applyFill="1" applyBorder="1" applyAlignment="1">
      <alignment horizontal="center" vertical="top" wrapText="1"/>
    </xf>
    <xf numFmtId="0" fontId="0" fillId="3" borderId="3" xfId="0" applyFont="1" applyFill="1" applyBorder="1" applyAlignment="1">
      <alignment vertical="top"/>
    </xf>
    <xf numFmtId="0" fontId="0" fillId="3" borderId="6" xfId="0" applyFont="1" applyFill="1" applyBorder="1" applyAlignment="1">
      <alignment vertical="top"/>
    </xf>
    <xf numFmtId="0" fontId="0" fillId="3" borderId="3" xfId="0" applyFont="1" applyFill="1" applyBorder="1" applyAlignment="1">
      <alignment horizontal="center"/>
    </xf>
    <xf numFmtId="2" fontId="0" fillId="3" borderId="8" xfId="0" applyNumberFormat="1" applyFont="1" applyFill="1" applyBorder="1" applyAlignment="1">
      <alignment horizontal="left" vertical="top" wrapText="1"/>
    </xf>
    <xf numFmtId="49" fontId="0" fillId="3" borderId="22" xfId="0" applyNumberFormat="1" applyFont="1" applyFill="1" applyBorder="1" applyAlignment="1">
      <alignment horizontal="center" vertical="top" wrapText="1"/>
    </xf>
    <xf numFmtId="2" fontId="0" fillId="3" borderId="9" xfId="0" applyNumberFormat="1" applyFont="1" applyFill="1" applyBorder="1" applyAlignment="1">
      <alignment horizontal="left" vertical="top" wrapText="1"/>
    </xf>
    <xf numFmtId="0" fontId="0" fillId="3" borderId="9"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horizontal="center" vertical="top" wrapText="1"/>
    </xf>
    <xf numFmtId="0" fontId="0" fillId="3" borderId="0" xfId="0" applyFont="1" applyFill="1" applyAlignment="1">
      <alignment horizontal="center" vertical="top" wrapText="1"/>
    </xf>
    <xf numFmtId="0" fontId="0" fillId="3" borderId="8" xfId="0" applyFont="1" applyFill="1" applyBorder="1" applyAlignment="1">
      <alignment horizontal="left" vertical="top" wrapText="1"/>
    </xf>
    <xf numFmtId="0" fontId="0" fillId="3" borderId="6" xfId="0" applyFill="1" applyBorder="1" applyAlignment="1">
      <alignment vertical="top"/>
    </xf>
    <xf numFmtId="0" fontId="0" fillId="3" borderId="3" xfId="0" applyFill="1" applyBorder="1" applyAlignment="1">
      <alignment horizontal="center" vertical="top"/>
    </xf>
    <xf numFmtId="0" fontId="0" fillId="3" borderId="9" xfId="0" applyFill="1" applyBorder="1" applyAlignment="1">
      <alignment vertical="top"/>
    </xf>
    <xf numFmtId="0" fontId="0" fillId="3" borderId="19" xfId="0" applyFill="1" applyBorder="1" applyAlignment="1">
      <alignment vertical="top"/>
    </xf>
    <xf numFmtId="0" fontId="0" fillId="3" borderId="3" xfId="0" applyFill="1" applyBorder="1" applyAlignment="1">
      <alignment vertical="top"/>
    </xf>
    <xf numFmtId="49" fontId="0" fillId="3" borderId="3" xfId="0" applyNumberFormat="1" applyFont="1" applyFill="1" applyBorder="1" applyAlignment="1">
      <alignment vertical="top" wrapText="1"/>
    </xf>
    <xf numFmtId="0" fontId="0" fillId="3" borderId="6" xfId="0" applyFill="1" applyBorder="1" applyAlignment="1">
      <alignment horizontal="left" vertical="top"/>
    </xf>
    <xf numFmtId="0" fontId="0" fillId="3" borderId="6" xfId="0" applyFont="1" applyFill="1" applyBorder="1" applyAlignment="1">
      <alignment horizontal="left" vertical="top" wrapText="1"/>
    </xf>
    <xf numFmtId="49" fontId="0" fillId="0" borderId="3" xfId="0" applyNumberFormat="1" applyFont="1" applyFill="1" applyBorder="1" applyAlignment="1">
      <alignment vertical="top" wrapText="1"/>
    </xf>
    <xf numFmtId="0" fontId="0" fillId="3" borderId="9" xfId="0" applyFill="1" applyBorder="1" applyAlignment="1">
      <alignment horizontal="left" vertical="top"/>
    </xf>
    <xf numFmtId="0" fontId="0" fillId="3" borderId="6" xfId="0" applyFont="1" applyFill="1" applyBorder="1" applyAlignment="1">
      <alignment vertical="top" wrapText="1"/>
    </xf>
    <xf numFmtId="0" fontId="0" fillId="3" borderId="21" xfId="0" applyFill="1" applyBorder="1" applyAlignment="1">
      <alignment vertical="top"/>
    </xf>
    <xf numFmtId="0" fontId="0" fillId="3" borderId="21" xfId="0" applyFont="1" applyFill="1" applyBorder="1" applyAlignment="1">
      <alignment vertical="top" wrapText="1"/>
    </xf>
    <xf numFmtId="0" fontId="0" fillId="3" borderId="9" xfId="0" applyFont="1" applyFill="1" applyBorder="1" applyAlignment="1">
      <alignment vertical="top" wrapText="1"/>
    </xf>
    <xf numFmtId="0" fontId="0" fillId="3" borderId="35" xfId="0" applyFill="1" applyBorder="1" applyAlignment="1">
      <alignment vertical="top"/>
    </xf>
    <xf numFmtId="0" fontId="0" fillId="3" borderId="36" xfId="0" applyFill="1" applyBorder="1" applyAlignment="1">
      <alignment vertical="top"/>
    </xf>
    <xf numFmtId="0" fontId="0" fillId="3" borderId="20" xfId="0" applyFill="1" applyBorder="1" applyAlignment="1">
      <alignment vertical="top"/>
    </xf>
    <xf numFmtId="0" fontId="0" fillId="3" borderId="6" xfId="0" applyFill="1" applyBorder="1" applyAlignment="1">
      <alignment vertical="top" wrapText="1"/>
    </xf>
    <xf numFmtId="0" fontId="0" fillId="3" borderId="0" xfId="0" applyFont="1" applyFill="1" applyBorder="1" applyAlignment="1">
      <alignment vertical="top" wrapText="1"/>
    </xf>
    <xf numFmtId="0" fontId="0" fillId="3" borderId="3" xfId="0" applyFont="1" applyFill="1" applyBorder="1" applyAlignment="1">
      <alignment horizontal="center" vertical="top"/>
    </xf>
    <xf numFmtId="0" fontId="0" fillId="3" borderId="36" xfId="0" applyFont="1" applyFill="1" applyBorder="1" applyAlignment="1">
      <alignment vertical="top" wrapText="1"/>
    </xf>
    <xf numFmtId="0" fontId="0" fillId="3" borderId="31" xfId="0" applyFont="1" applyFill="1" applyBorder="1" applyAlignment="1">
      <alignment horizontal="left" vertical="top" wrapText="1"/>
    </xf>
    <xf numFmtId="0" fontId="0" fillId="3" borderId="21" xfId="0" applyFill="1" applyBorder="1" applyAlignment="1">
      <alignment horizontal="left" vertical="top"/>
    </xf>
    <xf numFmtId="0" fontId="0" fillId="3" borderId="24" xfId="0" applyFont="1" applyFill="1" applyBorder="1" applyAlignment="1">
      <alignment horizontal="left" vertical="top" wrapText="1"/>
    </xf>
    <xf numFmtId="0" fontId="0" fillId="3" borderId="22" xfId="0" applyFont="1" applyFill="1" applyBorder="1" applyAlignment="1">
      <alignment horizontal="left" vertical="top" wrapText="1"/>
    </xf>
    <xf numFmtId="0" fontId="0" fillId="3" borderId="21" xfId="0" applyFont="1" applyFill="1" applyBorder="1" applyAlignment="1">
      <alignment horizontal="left" vertical="top" wrapText="1"/>
    </xf>
    <xf numFmtId="0" fontId="0" fillId="3" borderId="8" xfId="0" applyFont="1" applyFill="1" applyBorder="1" applyAlignment="1">
      <alignment horizontal="center" vertical="top" wrapText="1"/>
    </xf>
    <xf numFmtId="0" fontId="0" fillId="0" borderId="3" xfId="0" applyFont="1" applyFill="1" applyBorder="1" applyAlignment="1">
      <alignment horizontal="center"/>
    </xf>
    <xf numFmtId="0" fontId="0" fillId="0" borderId="3" xfId="0" applyFont="1" applyFill="1" applyBorder="1" applyAlignment="1">
      <alignment horizontal="center" vertical="top"/>
    </xf>
    <xf numFmtId="0" fontId="0" fillId="0" borderId="3" xfId="0" applyFont="1" applyFill="1" applyBorder="1" applyAlignment="1">
      <alignment vertical="top" wrapText="1"/>
    </xf>
    <xf numFmtId="0" fontId="11" fillId="7" borderId="3" xfId="0" applyFont="1" applyFill="1" applyBorder="1" applyAlignment="1" applyProtection="1">
      <alignment vertical="top"/>
      <protection locked="0"/>
    </xf>
    <xf numFmtId="183" fontId="11" fillId="3" borderId="3" xfId="0" applyNumberFormat="1" applyFont="1" applyFill="1" applyBorder="1" applyAlignment="1">
      <alignment vertical="top"/>
    </xf>
    <xf numFmtId="10" fontId="11" fillId="7" borderId="8" xfId="0" applyNumberFormat="1" applyFont="1" applyFill="1" applyBorder="1" applyAlignment="1">
      <alignment vertical="top"/>
    </xf>
    <xf numFmtId="3" fontId="11" fillId="7" borderId="8" xfId="0" applyNumberFormat="1" applyFont="1" applyFill="1" applyBorder="1" applyAlignment="1" applyProtection="1">
      <alignment vertical="top"/>
      <protection locked="0"/>
    </xf>
    <xf numFmtId="183" fontId="11" fillId="7" borderId="3" xfId="0" applyNumberFormat="1" applyFont="1" applyFill="1" applyBorder="1" applyAlignment="1">
      <alignment vertical="top"/>
    </xf>
    <xf numFmtId="0" fontId="11" fillId="7" borderId="6" xfId="0" applyFont="1" applyFill="1" applyBorder="1" applyAlignment="1" applyProtection="1">
      <alignment vertical="top"/>
      <protection locked="0"/>
    </xf>
    <xf numFmtId="183" fontId="11" fillId="7" borderId="6" xfId="0" applyNumberFormat="1" applyFont="1" applyFill="1" applyBorder="1" applyAlignment="1" applyProtection="1">
      <alignment vertical="top"/>
      <protection locked="0"/>
    </xf>
    <xf numFmtId="10" fontId="11" fillId="7" borderId="31" xfId="0" applyNumberFormat="1" applyFont="1" applyFill="1" applyBorder="1" applyAlignment="1">
      <alignment vertical="top"/>
    </xf>
    <xf numFmtId="3" fontId="11" fillId="7" borderId="31" xfId="0" applyNumberFormat="1" applyFont="1" applyFill="1" applyBorder="1" applyAlignment="1" applyProtection="1">
      <alignment vertical="top"/>
      <protection locked="0"/>
    </xf>
    <xf numFmtId="183" fontId="11" fillId="7" borderId="6" xfId="0" applyNumberFormat="1" applyFont="1" applyFill="1" applyBorder="1" applyAlignment="1">
      <alignment vertical="top"/>
    </xf>
    <xf numFmtId="189" fontId="0" fillId="0" borderId="0" xfId="0" applyNumberFormat="1" applyFont="1" applyAlignment="1">
      <alignment wrapText="1"/>
    </xf>
    <xf numFmtId="0" fontId="23" fillId="4" borderId="8" xfId="0" applyFont="1" applyFill="1" applyBorder="1" applyAlignment="1">
      <alignment horizontal="center"/>
    </xf>
    <xf numFmtId="0" fontId="11" fillId="4" borderId="19" xfId="0" applyFont="1" applyFill="1" applyBorder="1" applyAlignment="1">
      <alignment horizontal="center" wrapText="1"/>
    </xf>
    <xf numFmtId="0" fontId="11" fillId="4" borderId="8" xfId="0" applyFont="1" applyFill="1" applyBorder="1" applyAlignment="1">
      <alignment horizontal="center" wrapText="1"/>
    </xf>
    <xf numFmtId="0" fontId="11" fillId="4" borderId="31" xfId="0" applyFont="1" applyFill="1" applyBorder="1" applyAlignment="1">
      <alignment horizontal="center" vertical="center" wrapText="1"/>
    </xf>
    <xf numFmtId="0" fontId="0" fillId="0" borderId="23" xfId="0" applyBorder="1" applyAlignment="1">
      <alignment vertical="top" wrapText="1"/>
    </xf>
    <xf numFmtId="0" fontId="11" fillId="4" borderId="37"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1" fillId="4" borderId="39" xfId="0" applyFont="1" applyFill="1" applyBorder="1" applyAlignment="1">
      <alignment horizontal="center"/>
    </xf>
    <xf numFmtId="0" fontId="11" fillId="4" borderId="40" xfId="0" applyFont="1" applyFill="1" applyBorder="1" applyAlignment="1">
      <alignment horizontal="center"/>
    </xf>
    <xf numFmtId="0" fontId="11" fillId="4" borderId="41" xfId="0" applyFont="1" applyFill="1" applyBorder="1" applyAlignment="1">
      <alignment horizontal="center"/>
    </xf>
    <xf numFmtId="0" fontId="11" fillId="4" borderId="39" xfId="0" applyFont="1" applyFill="1" applyBorder="1" applyAlignment="1">
      <alignment horizontal="center" wrapText="1"/>
    </xf>
    <xf numFmtId="0" fontId="11" fillId="4" borderId="40" xfId="0" applyFont="1" applyFill="1" applyBorder="1" applyAlignment="1">
      <alignment horizontal="center" wrapText="1"/>
    </xf>
    <xf numFmtId="0" fontId="11" fillId="4" borderId="41" xfId="0" applyFont="1" applyFill="1" applyBorder="1" applyAlignment="1">
      <alignment horizontal="center" wrapText="1"/>
    </xf>
    <xf numFmtId="0" fontId="23" fillId="4" borderId="7" xfId="0" applyFont="1" applyFill="1" applyBorder="1" applyAlignment="1">
      <alignment horizontal="center"/>
    </xf>
    <xf numFmtId="0" fontId="23" fillId="4" borderId="19" xfId="0" applyFont="1" applyFill="1" applyBorder="1" applyAlignment="1">
      <alignment horizontal="center"/>
    </xf>
    <xf numFmtId="0" fontId="12" fillId="4" borderId="3" xfId="0" applyFont="1" applyFill="1" applyBorder="1" applyAlignment="1">
      <alignment horizontal="center" vertical="center" wrapText="1"/>
    </xf>
    <xf numFmtId="0" fontId="11" fillId="4" borderId="3" xfId="0" applyFont="1" applyFill="1" applyBorder="1" applyAlignment="1">
      <alignment horizontal="center"/>
    </xf>
    <xf numFmtId="0" fontId="11" fillId="4" borderId="3" xfId="0" applyFont="1" applyFill="1" applyBorder="1" applyAlignment="1">
      <alignment horizontal="center" wrapText="1"/>
    </xf>
    <xf numFmtId="0" fontId="11" fillId="4" borderId="6"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0" fillId="0" borderId="3" xfId="0" applyBorder="1" applyAlignment="1">
      <alignment horizontal="center" vertical="center" wrapText="1"/>
    </xf>
    <xf numFmtId="193" fontId="8" fillId="0" borderId="19" xfId="0" applyNumberFormat="1" applyFont="1" applyBorder="1" applyAlignment="1">
      <alignment horizontal="left" vertical="center" wrapText="1"/>
    </xf>
    <xf numFmtId="193" fontId="8" fillId="0" borderId="7" xfId="0" applyNumberFormat="1" applyFont="1" applyBorder="1" applyAlignment="1">
      <alignment horizontal="left" vertical="center" wrapText="1"/>
    </xf>
    <xf numFmtId="193" fontId="8" fillId="0" borderId="8" xfId="0" applyNumberFormat="1" applyFont="1" applyBorder="1" applyAlignment="1">
      <alignment horizontal="left" vertical="center" wrapText="1"/>
    </xf>
    <xf numFmtId="0" fontId="8" fillId="0" borderId="3" xfId="0" applyFont="1" applyFill="1" applyBorder="1" applyAlignment="1">
      <alignment vertical="top" wrapText="1"/>
    </xf>
    <xf numFmtId="0" fontId="0" fillId="0" borderId="3" xfId="0" applyBorder="1" applyAlignment="1">
      <alignment vertical="top" wrapText="1"/>
    </xf>
    <xf numFmtId="0" fontId="8" fillId="7" borderId="3" xfId="0" applyFont="1" applyFill="1" applyBorder="1" applyAlignment="1">
      <alignment horizontal="left" vertical="center" wrapText="1"/>
    </xf>
    <xf numFmtId="0" fontId="0" fillId="7" borderId="3" xfId="0" applyFill="1" applyBorder="1" applyAlignment="1">
      <alignment/>
    </xf>
    <xf numFmtId="0" fontId="0" fillId="4" borderId="19" xfId="0" applyFill="1" applyBorder="1" applyAlignment="1">
      <alignment/>
    </xf>
    <xf numFmtId="0" fontId="0" fillId="4" borderId="7" xfId="0" applyFill="1" applyBorder="1" applyAlignment="1">
      <alignment/>
    </xf>
    <xf numFmtId="0" fontId="0" fillId="4" borderId="8" xfId="0" applyFill="1" applyBorder="1" applyAlignment="1">
      <alignment/>
    </xf>
    <xf numFmtId="0" fontId="11" fillId="4" borderId="19" xfId="0" applyFont="1" applyFill="1" applyBorder="1" applyAlignment="1">
      <alignment horizontal="center"/>
    </xf>
    <xf numFmtId="0" fontId="0" fillId="0" borderId="8" xfId="0" applyBorder="1" applyAlignment="1">
      <alignment horizontal="center"/>
    </xf>
    <xf numFmtId="0" fontId="23" fillId="0" borderId="19" xfId="0" applyFont="1" applyFill="1" applyBorder="1" applyAlignment="1">
      <alignment vertical="top" wrapText="1"/>
    </xf>
    <xf numFmtId="0" fontId="11" fillId="4" borderId="2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6" xfId="0" applyFont="1" applyFill="1" applyBorder="1" applyAlignment="1">
      <alignment vertical="top" wrapText="1"/>
    </xf>
    <xf numFmtId="0" fontId="0" fillId="0" borderId="21" xfId="0" applyBorder="1" applyAlignment="1">
      <alignment vertical="top" wrapText="1"/>
    </xf>
    <xf numFmtId="0" fontId="0" fillId="0" borderId="9" xfId="0" applyBorder="1" applyAlignment="1">
      <alignment vertical="top" wrapText="1"/>
    </xf>
    <xf numFmtId="0" fontId="0" fillId="0" borderId="6" xfId="0" applyFill="1" applyBorder="1" applyAlignment="1">
      <alignment horizontal="left" vertical="top" wrapText="1"/>
    </xf>
    <xf numFmtId="0" fontId="0" fillId="0" borderId="21" xfId="0" applyBorder="1" applyAlignment="1">
      <alignment horizontal="left" vertical="top" wrapText="1"/>
    </xf>
    <xf numFmtId="0" fontId="0" fillId="0" borderId="9" xfId="0" applyBorder="1" applyAlignment="1">
      <alignment horizontal="left" vertical="top" wrapText="1"/>
    </xf>
    <xf numFmtId="0" fontId="0" fillId="0" borderId="21" xfId="0" applyFont="1" applyFill="1" applyBorder="1" applyAlignment="1">
      <alignment vertical="top" wrapText="1"/>
    </xf>
    <xf numFmtId="0" fontId="0" fillId="0" borderId="9" xfId="0" applyFont="1" applyFill="1" applyBorder="1" applyAlignment="1">
      <alignment vertical="top" wrapText="1"/>
    </xf>
    <xf numFmtId="0" fontId="0" fillId="0" borderId="6"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6" xfId="0" applyFont="1" applyFill="1" applyBorder="1" applyAlignment="1">
      <alignment vertical="top"/>
    </xf>
    <xf numFmtId="0" fontId="0" fillId="0" borderId="9" xfId="0" applyBorder="1" applyAlignment="1">
      <alignment vertical="top"/>
    </xf>
    <xf numFmtId="0" fontId="0" fillId="0" borderId="6" xfId="0" applyFill="1" applyBorder="1" applyAlignment="1">
      <alignment vertical="top"/>
    </xf>
    <xf numFmtId="0" fontId="0" fillId="0" borderId="9" xfId="0" applyFill="1" applyBorder="1" applyAlignment="1">
      <alignment vertical="top"/>
    </xf>
    <xf numFmtId="0" fontId="0" fillId="0" borderId="31" xfId="0" applyFont="1" applyFill="1" applyBorder="1" applyAlignment="1">
      <alignment horizontal="left" vertical="top" wrapText="1"/>
    </xf>
    <xf numFmtId="0" fontId="0" fillId="0" borderId="22" xfId="0" applyFill="1" applyBorder="1" applyAlignment="1">
      <alignment horizontal="left" vertical="top" wrapText="1"/>
    </xf>
    <xf numFmtId="0" fontId="0" fillId="0" borderId="3" xfId="0" applyFill="1" applyBorder="1" applyAlignment="1">
      <alignment vertical="top"/>
    </xf>
    <xf numFmtId="0" fontId="0" fillId="0" borderId="3" xfId="0" applyFont="1" applyFill="1" applyBorder="1" applyAlignment="1">
      <alignment vertical="top" wrapText="1"/>
    </xf>
    <xf numFmtId="0" fontId="0" fillId="0" borderId="3" xfId="0" applyFill="1" applyBorder="1" applyAlignment="1">
      <alignment vertical="top" wrapText="1"/>
    </xf>
    <xf numFmtId="0" fontId="0" fillId="0" borderId="6" xfId="0" applyFill="1" applyBorder="1" applyAlignment="1">
      <alignment horizontal="left" vertical="top"/>
    </xf>
    <xf numFmtId="0" fontId="0" fillId="0" borderId="21" xfId="0" applyFill="1" applyBorder="1" applyAlignment="1">
      <alignment horizontal="left" vertical="top"/>
    </xf>
    <xf numFmtId="0" fontId="0" fillId="0" borderId="9" xfId="0" applyFill="1" applyBorder="1" applyAlignment="1">
      <alignment horizontal="left" vertical="top"/>
    </xf>
    <xf numFmtId="0" fontId="0" fillId="0" borderId="9" xfId="0" applyFont="1" applyFill="1" applyBorder="1" applyAlignment="1">
      <alignment horizontal="left" vertical="top" wrapText="1"/>
    </xf>
    <xf numFmtId="0" fontId="0" fillId="3" borderId="6" xfId="0" applyFill="1" applyBorder="1" applyAlignment="1">
      <alignment horizontal="left" vertical="top"/>
    </xf>
    <xf numFmtId="0" fontId="0" fillId="3" borderId="9" xfId="0" applyFill="1" applyBorder="1" applyAlignment="1">
      <alignment horizontal="left" vertical="top"/>
    </xf>
    <xf numFmtId="0" fontId="0" fillId="3" borderId="6" xfId="0" applyFont="1" applyFill="1" applyBorder="1" applyAlignment="1">
      <alignment horizontal="left" vertical="top" wrapText="1"/>
    </xf>
    <xf numFmtId="0" fontId="0" fillId="3" borderId="9" xfId="0" applyFont="1" applyFill="1" applyBorder="1" applyAlignment="1">
      <alignment horizontal="left" vertical="top" wrapText="1"/>
    </xf>
    <xf numFmtId="0" fontId="23" fillId="3" borderId="28" xfId="0" applyFont="1" applyFill="1" applyBorder="1" applyAlignment="1">
      <alignment horizontal="center"/>
    </xf>
    <xf numFmtId="0" fontId="23" fillId="3" borderId="42" xfId="0" applyFont="1" applyFill="1" applyBorder="1" applyAlignment="1">
      <alignment horizontal="center"/>
    </xf>
    <xf numFmtId="0" fontId="0" fillId="3" borderId="3"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6" xfId="0" applyFill="1" applyBorder="1" applyAlignment="1">
      <alignment vertical="top"/>
    </xf>
    <xf numFmtId="0" fontId="0" fillId="3" borderId="9" xfId="0" applyFill="1" applyBorder="1" applyAlignment="1">
      <alignment vertical="top"/>
    </xf>
    <xf numFmtId="0" fontId="0" fillId="3" borderId="31" xfId="0" applyFont="1" applyFill="1" applyBorder="1" applyAlignment="1">
      <alignment horizontal="left" vertical="top" wrapText="1"/>
    </xf>
    <xf numFmtId="0" fontId="0" fillId="3" borderId="22" xfId="0" applyFill="1" applyBorder="1" applyAlignment="1">
      <alignment horizontal="left" vertical="top" wrapText="1"/>
    </xf>
    <xf numFmtId="0" fontId="0" fillId="3" borderId="6" xfId="0" applyFont="1" applyFill="1" applyBorder="1" applyAlignment="1">
      <alignment vertical="top" wrapText="1"/>
    </xf>
    <xf numFmtId="0" fontId="0" fillId="3" borderId="21" xfId="0" applyFill="1" applyBorder="1" applyAlignment="1">
      <alignment vertical="top" wrapText="1"/>
    </xf>
    <xf numFmtId="0" fontId="0" fillId="3" borderId="21" xfId="0" applyFont="1" applyFill="1" applyBorder="1" applyAlignment="1">
      <alignment horizontal="left" vertical="top" wrapText="1"/>
    </xf>
    <xf numFmtId="0" fontId="0" fillId="3" borderId="21" xfId="0" applyFill="1" applyBorder="1" applyAlignment="1">
      <alignment horizontal="left" vertical="top" wrapText="1"/>
    </xf>
    <xf numFmtId="0" fontId="0" fillId="3" borderId="24" xfId="0" applyFont="1" applyFill="1" applyBorder="1" applyAlignment="1">
      <alignment horizontal="left" vertical="top" wrapText="1"/>
    </xf>
    <xf numFmtId="0" fontId="0" fillId="3" borderId="21" xfId="0" applyFont="1" applyFill="1" applyBorder="1" applyAlignment="1">
      <alignment vertical="top" wrapText="1"/>
    </xf>
    <xf numFmtId="0" fontId="0" fillId="3" borderId="9" xfId="0" applyFill="1" applyBorder="1" applyAlignment="1">
      <alignment vertical="top" wrapText="1"/>
    </xf>
    <xf numFmtId="0" fontId="0" fillId="3" borderId="9" xfId="0" applyFont="1" applyFill="1" applyBorder="1" applyAlignment="1">
      <alignment vertical="top" wrapText="1"/>
    </xf>
    <xf numFmtId="0" fontId="0" fillId="3" borderId="6" xfId="0" applyFont="1" applyFill="1" applyBorder="1" applyAlignment="1">
      <alignment vertical="top"/>
    </xf>
    <xf numFmtId="0" fontId="0" fillId="3" borderId="21" xfId="0" applyFont="1" applyFill="1" applyBorder="1" applyAlignment="1">
      <alignment vertical="top"/>
    </xf>
    <xf numFmtId="0" fontId="11" fillId="4" borderId="7" xfId="0" applyFont="1" applyFill="1" applyBorder="1" applyAlignment="1">
      <alignment horizontal="center"/>
    </xf>
    <xf numFmtId="0" fontId="11" fillId="4" borderId="8" xfId="0" applyFont="1" applyFill="1" applyBorder="1" applyAlignment="1">
      <alignment horizontal="center"/>
    </xf>
    <xf numFmtId="0" fontId="0" fillId="3" borderId="6" xfId="0" applyFill="1" applyBorder="1" applyAlignment="1">
      <alignment horizontal="left" vertical="top" wrapText="1"/>
    </xf>
    <xf numFmtId="0" fontId="0" fillId="3" borderId="9" xfId="0" applyFont="1" applyFill="1" applyBorder="1" applyAlignment="1">
      <alignment horizontal="left" vertical="top" wrapText="1"/>
    </xf>
    <xf numFmtId="0" fontId="0" fillId="3" borderId="3" xfId="0" applyFill="1" applyBorder="1" applyAlignment="1">
      <alignment horizontal="left" vertical="top" wrapText="1"/>
    </xf>
    <xf numFmtId="0" fontId="1" fillId="6" borderId="0" xfId="0" applyFont="1" applyFill="1" applyAlignment="1">
      <alignment vertical="top" wrapText="1"/>
    </xf>
  </cellXfs>
  <cellStyles count="12">
    <cellStyle name="Normal" xfId="0"/>
    <cellStyle name="2_stellig__gr" xfId="15"/>
    <cellStyle name="Followed Hyperlink" xfId="16"/>
    <cellStyle name="Comma" xfId="17"/>
    <cellStyle name="Comma [0]" xfId="18"/>
    <cellStyle name="Euro" xfId="19"/>
    <cellStyle name="Hyperlink" xfId="20"/>
    <cellStyle name="Proz. 2St__gr" xfId="21"/>
    <cellStyle name="Percent" xfId="22"/>
    <cellStyle name="Standard_Tabelle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9</xdr:row>
      <xdr:rowOff>0</xdr:rowOff>
    </xdr:from>
    <xdr:to>
      <xdr:col>1</xdr:col>
      <xdr:colOff>47625</xdr:colOff>
      <xdr:row>9</xdr:row>
      <xdr:rowOff>0</xdr:rowOff>
    </xdr:to>
    <xdr:sp>
      <xdr:nvSpPr>
        <xdr:cNvPr id="1" name="TextBox 1"/>
        <xdr:cNvSpPr txBox="1">
          <a:spLocks noChangeArrowheads="1"/>
        </xdr:cNvSpPr>
      </xdr:nvSpPr>
      <xdr:spPr>
        <a:xfrm>
          <a:off x="333375" y="2162175"/>
          <a:ext cx="495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9</xdr:row>
      <xdr:rowOff>0</xdr:rowOff>
    </xdr:from>
    <xdr:to>
      <xdr:col>1</xdr:col>
      <xdr:colOff>47625</xdr:colOff>
      <xdr:row>9</xdr:row>
      <xdr:rowOff>0</xdr:rowOff>
    </xdr:to>
    <xdr:sp>
      <xdr:nvSpPr>
        <xdr:cNvPr id="2" name="TextBox 2"/>
        <xdr:cNvSpPr txBox="1">
          <a:spLocks noChangeArrowheads="1"/>
        </xdr:cNvSpPr>
      </xdr:nvSpPr>
      <xdr:spPr>
        <a:xfrm>
          <a:off x="333375" y="2162175"/>
          <a:ext cx="495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klot051\Inetfiles\BS%20Erl&#246;sausgleich%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Knothe\LOKALE~1\Temp\Zusatzentgelte%20Anlage%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läuterungen"/>
      <sheetName val="Eingabe"/>
      <sheetName val="Zusammenfassung"/>
      <sheetName val="Szenarien Gesamtsummenvergleich"/>
      <sheetName val="Ausgleich_BFW"/>
      <sheetName val="Ausgleich Zusatzentgelte"/>
      <sheetName val="Ausgleich_§6Abs.3_KHEntgG_Tag"/>
      <sheetName val="Ausgleich_§6Abs.3_KHEntgG_Fall"/>
      <sheetName val="Ausgleich_Anlage_3_Tag"/>
      <sheetName val="Ausgleich_Anlage_3_Fall"/>
      <sheetName val="Ausgleich_Anlage_4"/>
      <sheetName val="Ausgleich_§12Abs.4_BPflV_Psych"/>
    </sheetNames>
    <sheetDataSet>
      <sheetData sheetId="4">
        <row r="32">
          <cell r="D32">
            <v>220000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lage 2 u.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9"/>
  <sheetViews>
    <sheetView workbookViewId="0" topLeftCell="A1">
      <selection activeCell="A3" sqref="A3"/>
    </sheetView>
  </sheetViews>
  <sheetFormatPr defaultColWidth="11.421875" defaultRowHeight="12.75"/>
  <cols>
    <col min="1" max="1" width="85.7109375" style="274" customWidth="1"/>
  </cols>
  <sheetData>
    <row r="1" ht="13.5">
      <c r="A1" s="373" t="s">
        <v>270</v>
      </c>
    </row>
    <row r="3" ht="34.5" customHeight="1">
      <c r="A3" s="274" t="s">
        <v>271</v>
      </c>
    </row>
    <row r="4" ht="23.25" customHeight="1">
      <c r="A4" s="274" t="s">
        <v>745</v>
      </c>
    </row>
    <row r="5" ht="18" customHeight="1">
      <c r="A5" s="372" t="s">
        <v>746</v>
      </c>
    </row>
    <row r="6" ht="12.75">
      <c r="A6" s="274" t="s">
        <v>747</v>
      </c>
    </row>
    <row r="7" ht="12.75">
      <c r="A7" s="274" t="s">
        <v>748</v>
      </c>
    </row>
    <row r="8" ht="12.75">
      <c r="A8" s="274" t="s">
        <v>749</v>
      </c>
    </row>
    <row r="9" ht="12.75">
      <c r="A9" s="274" t="s">
        <v>750</v>
      </c>
    </row>
    <row r="10" ht="12.75">
      <c r="A10" s="274" t="s">
        <v>751</v>
      </c>
    </row>
    <row r="11" ht="12.75">
      <c r="A11" s="274" t="s">
        <v>752</v>
      </c>
    </row>
    <row r="12" ht="27" customHeight="1">
      <c r="A12" s="274" t="s">
        <v>1108</v>
      </c>
    </row>
    <row r="13" ht="12.75">
      <c r="A13" s="274" t="s">
        <v>753</v>
      </c>
    </row>
    <row r="14" ht="12.75">
      <c r="A14" s="274" t="s">
        <v>754</v>
      </c>
    </row>
    <row r="15" ht="12.75">
      <c r="A15" s="274" t="s">
        <v>755</v>
      </c>
    </row>
    <row r="16" ht="26.25">
      <c r="A16" s="274" t="s">
        <v>761</v>
      </c>
    </row>
    <row r="17" ht="12.75">
      <c r="A17" s="274" t="s">
        <v>762</v>
      </c>
    </row>
    <row r="18" ht="26.25">
      <c r="A18" s="274" t="s">
        <v>763</v>
      </c>
    </row>
    <row r="19" ht="12.75">
      <c r="A19" s="274" t="s">
        <v>764</v>
      </c>
    </row>
    <row r="20" ht="12.75">
      <c r="A20" s="274" t="s">
        <v>1096</v>
      </c>
    </row>
    <row r="21" ht="12.75">
      <c r="A21" s="274" t="s">
        <v>765</v>
      </c>
    </row>
    <row r="22" ht="30" customHeight="1">
      <c r="A22" s="274" t="s">
        <v>766</v>
      </c>
    </row>
    <row r="23" ht="12.75">
      <c r="A23" s="274" t="s">
        <v>769</v>
      </c>
    </row>
    <row r="24" ht="12.75">
      <c r="A24" s="274" t="s">
        <v>767</v>
      </c>
    </row>
    <row r="25" ht="12.75">
      <c r="A25" s="274" t="s">
        <v>768</v>
      </c>
    </row>
    <row r="26" ht="12.75">
      <c r="A26" s="274" t="s">
        <v>770</v>
      </c>
    </row>
    <row r="27" ht="12.75">
      <c r="A27" s="274" t="s">
        <v>771</v>
      </c>
    </row>
    <row r="28" ht="12.75">
      <c r="A28" s="274" t="s">
        <v>756</v>
      </c>
    </row>
    <row r="29" ht="12.75">
      <c r="A29" s="274" t="s">
        <v>757</v>
      </c>
    </row>
    <row r="30" ht="12.75">
      <c r="A30" s="274" t="s">
        <v>758</v>
      </c>
    </row>
    <row r="31" ht="12.75">
      <c r="A31" s="274" t="s">
        <v>759</v>
      </c>
    </row>
    <row r="32" ht="12.75">
      <c r="A32" s="274" t="s">
        <v>760</v>
      </c>
    </row>
    <row r="34" ht="12.75">
      <c r="A34" s="372" t="s">
        <v>772</v>
      </c>
    </row>
    <row r="35" ht="12.75">
      <c r="A35" s="339" t="s">
        <v>810</v>
      </c>
    </row>
    <row r="36" ht="12.75">
      <c r="A36" s="372"/>
    </row>
    <row r="37" ht="12.75">
      <c r="A37" s="374" t="s">
        <v>773</v>
      </c>
    </row>
    <row r="38" ht="12.75">
      <c r="A38" s="274" t="s">
        <v>774</v>
      </c>
    </row>
    <row r="39" ht="12.75">
      <c r="A39" s="274" t="s">
        <v>775</v>
      </c>
    </row>
    <row r="40" ht="26.25">
      <c r="A40" s="274" t="s">
        <v>777</v>
      </c>
    </row>
    <row r="41" ht="26.25">
      <c r="A41" s="274" t="s">
        <v>778</v>
      </c>
    </row>
    <row r="42" ht="52.5">
      <c r="A42" s="274" t="s">
        <v>811</v>
      </c>
    </row>
    <row r="43" ht="39">
      <c r="A43" s="274" t="s">
        <v>779</v>
      </c>
    </row>
    <row r="45" ht="12.75">
      <c r="A45" s="374" t="s">
        <v>780</v>
      </c>
    </row>
    <row r="46" ht="12.75">
      <c r="A46" s="274" t="s">
        <v>774</v>
      </c>
    </row>
    <row r="47" ht="26.25">
      <c r="A47" s="274" t="s">
        <v>1097</v>
      </c>
    </row>
    <row r="48" ht="12.75">
      <c r="A48" s="274" t="s">
        <v>781</v>
      </c>
    </row>
    <row r="49" ht="26.25">
      <c r="A49" s="274" t="s">
        <v>1098</v>
      </c>
    </row>
    <row r="50" ht="12.75">
      <c r="A50" s="274" t="s">
        <v>783</v>
      </c>
    </row>
    <row r="52" ht="12.75">
      <c r="A52" s="374" t="s">
        <v>784</v>
      </c>
    </row>
    <row r="53" ht="12.75">
      <c r="A53" s="274" t="s">
        <v>774</v>
      </c>
    </row>
    <row r="54" ht="26.25">
      <c r="A54" s="274" t="s">
        <v>1099</v>
      </c>
    </row>
    <row r="55" ht="12.75">
      <c r="A55" s="274" t="s">
        <v>781</v>
      </c>
    </row>
    <row r="56" ht="26.25">
      <c r="A56" s="274" t="s">
        <v>782</v>
      </c>
    </row>
    <row r="57" ht="12.75">
      <c r="A57" s="274" t="s">
        <v>783</v>
      </c>
    </row>
    <row r="59" ht="12.75">
      <c r="A59" s="374" t="s">
        <v>785</v>
      </c>
    </row>
    <row r="60" ht="12.75">
      <c r="A60" s="274" t="s">
        <v>774</v>
      </c>
    </row>
    <row r="61" ht="26.25">
      <c r="A61" s="274" t="s">
        <v>1101</v>
      </c>
    </row>
    <row r="62" ht="26.25">
      <c r="A62" s="274" t="s">
        <v>1100</v>
      </c>
    </row>
    <row r="64" ht="12.75">
      <c r="A64" s="374" t="s">
        <v>786</v>
      </c>
    </row>
    <row r="65" ht="12.75">
      <c r="A65" s="274" t="s">
        <v>774</v>
      </c>
    </row>
    <row r="66" ht="30.75" customHeight="1">
      <c r="A66" s="274" t="s">
        <v>1102</v>
      </c>
    </row>
    <row r="67" ht="43.5" customHeight="1">
      <c r="A67" s="274" t="s">
        <v>1103</v>
      </c>
    </row>
    <row r="68" ht="12.75">
      <c r="A68" s="274" t="s">
        <v>787</v>
      </c>
    </row>
    <row r="70" ht="12.75">
      <c r="A70" s="374" t="s">
        <v>788</v>
      </c>
    </row>
    <row r="71" ht="12.75">
      <c r="A71" s="274" t="s">
        <v>774</v>
      </c>
    </row>
    <row r="72" ht="26.25">
      <c r="A72" s="274" t="s">
        <v>1104</v>
      </c>
    </row>
    <row r="73" ht="26.25">
      <c r="A73" s="274" t="s">
        <v>812</v>
      </c>
    </row>
    <row r="75" ht="12.75">
      <c r="A75" s="374" t="s">
        <v>789</v>
      </c>
    </row>
    <row r="76" ht="12.75">
      <c r="A76" s="274" t="s">
        <v>774</v>
      </c>
    </row>
    <row r="77" ht="27.75" customHeight="1">
      <c r="A77" s="274" t="s">
        <v>1105</v>
      </c>
    </row>
    <row r="78" ht="26.25">
      <c r="A78" s="274" t="s">
        <v>1106</v>
      </c>
    </row>
    <row r="79" ht="78.75">
      <c r="A79" s="274" t="s">
        <v>709</v>
      </c>
    </row>
    <row r="81" ht="12.75">
      <c r="A81" s="374" t="s">
        <v>790</v>
      </c>
    </row>
    <row r="82" ht="12.75">
      <c r="A82" s="274" t="s">
        <v>774</v>
      </c>
    </row>
    <row r="83" ht="26.25">
      <c r="A83" s="274" t="s">
        <v>664</v>
      </c>
    </row>
    <row r="84" ht="26.25">
      <c r="A84" s="274" t="s">
        <v>813</v>
      </c>
    </row>
    <row r="85" ht="52.5">
      <c r="A85" s="274" t="s">
        <v>665</v>
      </c>
    </row>
    <row r="87" ht="12.75">
      <c r="A87" s="374" t="s">
        <v>807</v>
      </c>
    </row>
    <row r="88" ht="12.75">
      <c r="A88" s="274" t="s">
        <v>774</v>
      </c>
    </row>
    <row r="89" ht="27.75" customHeight="1">
      <c r="A89" s="274" t="s">
        <v>666</v>
      </c>
    </row>
    <row r="90" ht="26.25">
      <c r="A90" s="274" t="s">
        <v>667</v>
      </c>
    </row>
    <row r="91" ht="52.5">
      <c r="A91" s="274" t="s">
        <v>668</v>
      </c>
    </row>
    <row r="92" ht="78.75">
      <c r="A92" s="274" t="s">
        <v>709</v>
      </c>
    </row>
    <row r="94" ht="12.75">
      <c r="A94" s="374" t="s">
        <v>808</v>
      </c>
    </row>
    <row r="95" ht="26.25">
      <c r="A95" s="274" t="s">
        <v>669</v>
      </c>
    </row>
    <row r="97" ht="12.75">
      <c r="A97" s="374" t="s">
        <v>670</v>
      </c>
    </row>
    <row r="98" ht="26.25">
      <c r="A98" s="274" t="s">
        <v>809</v>
      </c>
    </row>
    <row r="99" ht="66">
      <c r="A99" s="274" t="s">
        <v>1107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D887"/>
  <sheetViews>
    <sheetView zoomScale="75" zoomScaleNormal="75" workbookViewId="0" topLeftCell="A1">
      <pane xSplit="4" ySplit="7" topLeftCell="P146" activePane="bottomRight" state="frozen"/>
      <selection pane="topLeft" activeCell="A1" sqref="A1"/>
      <selection pane="topRight" activeCell="E1" sqref="E1"/>
      <selection pane="bottomLeft" activeCell="A8" sqref="A8"/>
      <selection pane="bottomRight" activeCell="B62" sqref="B62:B68"/>
    </sheetView>
  </sheetViews>
  <sheetFormatPr defaultColWidth="11.421875" defaultRowHeight="12.75" outlineLevelCol="1"/>
  <cols>
    <col min="1" max="1" width="11.421875" style="5" customWidth="1"/>
    <col min="2" max="2" width="25.421875" style="5" customWidth="1"/>
    <col min="3" max="3" width="9.140625" style="5" customWidth="1"/>
    <col min="4" max="4" width="59.7109375" style="5" hidden="1" customWidth="1" outlineLevel="1"/>
    <col min="5" max="5" width="11.7109375" style="5" customWidth="1" collapsed="1"/>
    <col min="6" max="6" width="11.7109375" style="5" customWidth="1"/>
    <col min="7" max="7" width="11.421875" style="5" customWidth="1"/>
    <col min="8" max="8" width="10.421875" style="240" customWidth="1"/>
    <col min="9" max="9" width="8.57421875" style="5" customWidth="1"/>
    <col min="10" max="10" width="10.421875" style="5" customWidth="1"/>
    <col min="11" max="11" width="11.57421875" style="5" customWidth="1"/>
    <col min="12" max="12" width="9.28125" style="5" customWidth="1"/>
    <col min="13" max="13" width="10.57421875" style="5" customWidth="1"/>
    <col min="14" max="14" width="11.7109375" style="5" customWidth="1"/>
    <col min="15" max="15" width="9.7109375" style="5" customWidth="1"/>
    <col min="16" max="16" width="10.140625" style="5" customWidth="1"/>
    <col min="17" max="17" width="11.00390625" style="5" customWidth="1"/>
    <col min="18" max="20" width="12.7109375" style="5" hidden="1" customWidth="1" outlineLevel="1"/>
    <col min="21" max="21" width="13.421875" style="5" hidden="1" customWidth="1" outlineLevel="1"/>
    <col min="22" max="29" width="11.57421875" style="5" hidden="1" customWidth="1" outlineLevel="1"/>
    <col min="30" max="30" width="11.57421875" style="5" customWidth="1" collapsed="1"/>
    <col min="31" max="16384" width="11.57421875" style="5" customWidth="1"/>
  </cols>
  <sheetData>
    <row r="1" spans="1:4" ht="15">
      <c r="A1" s="260" t="str">
        <f>DRG!A1</f>
        <v>KH: </v>
      </c>
      <c r="B1" s="259"/>
      <c r="C1" s="259"/>
      <c r="D1" s="259"/>
    </row>
    <row r="2" ht="15">
      <c r="A2" s="14"/>
    </row>
    <row r="3" spans="1:10" ht="15">
      <c r="A3" s="20" t="s">
        <v>896</v>
      </c>
      <c r="B3" s="4"/>
      <c r="C3" s="4"/>
      <c r="D3" s="4"/>
      <c r="E3" s="4"/>
      <c r="F3" s="4"/>
      <c r="G3" s="4"/>
      <c r="H3" s="364"/>
      <c r="J3" s="171"/>
    </row>
    <row r="4" spans="1:8" ht="12.75">
      <c r="A4" s="4"/>
      <c r="B4" s="4"/>
      <c r="C4" s="4"/>
      <c r="D4" s="4"/>
      <c r="E4" s="4"/>
      <c r="F4" s="4"/>
      <c r="G4" s="4"/>
      <c r="H4" s="364"/>
    </row>
    <row r="5" spans="1:29" ht="41.25" customHeight="1">
      <c r="A5" s="510" t="s">
        <v>500</v>
      </c>
      <c r="B5" s="493" t="s">
        <v>481</v>
      </c>
      <c r="C5" s="526" t="s">
        <v>879</v>
      </c>
      <c r="D5" s="527"/>
      <c r="E5" s="522" t="s">
        <v>794</v>
      </c>
      <c r="F5" s="575"/>
      <c r="G5" s="575"/>
      <c r="H5" s="576"/>
      <c r="I5" s="503" t="s">
        <v>796</v>
      </c>
      <c r="J5" s="503"/>
      <c r="K5" s="503"/>
      <c r="L5" s="503"/>
      <c r="M5" s="503"/>
      <c r="N5" s="503"/>
      <c r="O5" s="503"/>
      <c r="P5" s="503"/>
      <c r="Q5" s="490"/>
      <c r="R5" s="504" t="s">
        <v>243</v>
      </c>
      <c r="S5" s="503"/>
      <c r="T5" s="503"/>
      <c r="U5" s="503"/>
      <c r="V5" s="503"/>
      <c r="W5" s="503"/>
      <c r="X5" s="503"/>
      <c r="Y5" s="503"/>
      <c r="Z5" s="503"/>
      <c r="AA5" s="503"/>
      <c r="AB5" s="503"/>
      <c r="AC5" s="490"/>
    </row>
    <row r="6" spans="1:29" s="16" customFormat="1" ht="78.75">
      <c r="A6" s="510"/>
      <c r="B6" s="525"/>
      <c r="C6" s="528"/>
      <c r="D6" s="529"/>
      <c r="E6" s="29" t="s">
        <v>797</v>
      </c>
      <c r="F6" s="40" t="s">
        <v>897</v>
      </c>
      <c r="G6" s="29" t="s">
        <v>799</v>
      </c>
      <c r="H6" s="242" t="s">
        <v>677</v>
      </c>
      <c r="I6" s="40" t="s">
        <v>462</v>
      </c>
      <c r="J6" s="29" t="s">
        <v>463</v>
      </c>
      <c r="K6" s="222" t="s">
        <v>659</v>
      </c>
      <c r="L6" s="29" t="s">
        <v>464</v>
      </c>
      <c r="M6" s="29" t="s">
        <v>465</v>
      </c>
      <c r="N6" s="223" t="s">
        <v>660</v>
      </c>
      <c r="O6" s="29" t="s">
        <v>874</v>
      </c>
      <c r="P6" s="29" t="s">
        <v>241</v>
      </c>
      <c r="Q6" s="29" t="s">
        <v>815</v>
      </c>
      <c r="R6" s="491" t="s">
        <v>244</v>
      </c>
      <c r="S6" s="492"/>
      <c r="T6" s="491" t="s">
        <v>245</v>
      </c>
      <c r="U6" s="492"/>
      <c r="V6" s="491" t="s">
        <v>246</v>
      </c>
      <c r="W6" s="492"/>
      <c r="X6" s="491" t="s">
        <v>247</v>
      </c>
      <c r="Y6" s="492"/>
      <c r="Z6" s="491" t="s">
        <v>248</v>
      </c>
      <c r="AA6" s="492"/>
      <c r="AB6" s="491" t="s">
        <v>249</v>
      </c>
      <c r="AC6" s="492"/>
    </row>
    <row r="7" spans="1:29" s="16" customFormat="1" ht="12.75">
      <c r="A7" s="187"/>
      <c r="B7" s="246"/>
      <c r="C7" s="27"/>
      <c r="D7" s="196"/>
      <c r="E7" s="29"/>
      <c r="F7" s="40"/>
      <c r="G7" s="29"/>
      <c r="H7" s="254"/>
      <c r="I7" s="253" t="s">
        <v>661</v>
      </c>
      <c r="J7" s="39" t="s">
        <v>466</v>
      </c>
      <c r="K7" s="226"/>
      <c r="L7" s="227" t="s">
        <v>661</v>
      </c>
      <c r="M7" s="39" t="s">
        <v>466</v>
      </c>
      <c r="N7" s="226"/>
      <c r="O7" s="37"/>
      <c r="P7" s="37"/>
      <c r="Q7" s="37"/>
      <c r="R7" s="37" t="s">
        <v>250</v>
      </c>
      <c r="S7" s="37" t="s">
        <v>251</v>
      </c>
      <c r="T7" s="37" t="s">
        <v>250</v>
      </c>
      <c r="U7" s="37" t="s">
        <v>251</v>
      </c>
      <c r="V7" s="37" t="s">
        <v>250</v>
      </c>
      <c r="W7" s="37" t="s">
        <v>251</v>
      </c>
      <c r="X7" s="37" t="s">
        <v>250</v>
      </c>
      <c r="Y7" s="37" t="s">
        <v>251</v>
      </c>
      <c r="Z7" s="37" t="s">
        <v>250</v>
      </c>
      <c r="AA7" s="37" t="s">
        <v>251</v>
      </c>
      <c r="AB7" s="37" t="s">
        <v>250</v>
      </c>
      <c r="AC7" s="37" t="s">
        <v>251</v>
      </c>
    </row>
    <row r="8" spans="1:30" ht="26.25">
      <c r="A8" s="421" t="s">
        <v>1037</v>
      </c>
      <c r="B8" s="422" t="s">
        <v>501</v>
      </c>
      <c r="C8" s="423" t="s">
        <v>26</v>
      </c>
      <c r="D8" s="424" t="s">
        <v>139</v>
      </c>
      <c r="E8" s="479"/>
      <c r="F8" s="193"/>
      <c r="G8" s="480">
        <f>F8*E8</f>
        <v>0</v>
      </c>
      <c r="H8" s="481"/>
      <c r="I8" s="482"/>
      <c r="J8" s="483"/>
      <c r="K8" s="480">
        <f>J8*I8</f>
        <v>0</v>
      </c>
      <c r="L8" s="482"/>
      <c r="M8" s="483"/>
      <c r="N8" s="480">
        <f>M8*L8</f>
        <v>0</v>
      </c>
      <c r="O8" s="399">
        <f>I8+L8</f>
        <v>0</v>
      </c>
      <c r="P8" s="480">
        <f>K8+N8</f>
        <v>0</v>
      </c>
      <c r="Q8" s="480">
        <f>O8*F8</f>
        <v>0</v>
      </c>
      <c r="R8" s="264">
        <f>IF($H8&lt;=50%,$G8,0)</f>
        <v>0</v>
      </c>
      <c r="S8" s="264">
        <f>IF($H8&lt;=50%,$Q8,0)</f>
        <v>0</v>
      </c>
      <c r="T8" s="264">
        <f>IF(AND($H8&lt;=60%,$H8&gt;50%),$G8,0)</f>
        <v>0</v>
      </c>
      <c r="U8" s="264">
        <f>IF(AND($H8&lt;=60%,$H8&gt;50%),$Q8,0)</f>
        <v>0</v>
      </c>
      <c r="V8" s="264">
        <f>IF(AND($H8&lt;=70%,$H8&gt;60%),$G8,0)</f>
        <v>0</v>
      </c>
      <c r="W8" s="264">
        <f>IF(AND($H8&lt;=70%,$H8&gt;60%),$Q8,0)</f>
        <v>0</v>
      </c>
      <c r="X8" s="264">
        <f>IF(AND($H8&lt;=80%,$H8&gt;70%),$G8,0)</f>
        <v>0</v>
      </c>
      <c r="Y8" s="264">
        <f>IF(AND($H8&lt;=80%,$H8&gt;70%),$Q8,0)</f>
        <v>0</v>
      </c>
      <c r="Z8" s="264">
        <f>IF(AND($H8&lt;=90%,$H8&gt;80%),$G8,0)</f>
        <v>0</v>
      </c>
      <c r="AA8" s="264">
        <f>IF(AND($H8&lt;=90%,$H8&gt;80%),$Q8,0)</f>
        <v>0</v>
      </c>
      <c r="AB8" s="264">
        <f>IF(AND($H8&lt;=100%,$H8&gt;90%),$G8,0)</f>
        <v>0</v>
      </c>
      <c r="AC8" s="264">
        <f>IF(AND($H8&lt;=100%,$H8&gt;90%),$Q8,0)</f>
        <v>0</v>
      </c>
      <c r="AD8" s="163"/>
    </row>
    <row r="9" spans="1:30" ht="26.25">
      <c r="A9" s="425"/>
      <c r="B9" s="426"/>
      <c r="C9" s="423" t="s">
        <v>27</v>
      </c>
      <c r="D9" s="424" t="s">
        <v>140</v>
      </c>
      <c r="E9" s="479"/>
      <c r="F9" s="193"/>
      <c r="G9" s="480">
        <f aca="true" t="shared" si="0" ref="G9:G72">F9*E9</f>
        <v>0</v>
      </c>
      <c r="H9" s="481"/>
      <c r="I9" s="482"/>
      <c r="J9" s="483"/>
      <c r="K9" s="480">
        <f aca="true" t="shared" si="1" ref="K9:K72">J9*I9</f>
        <v>0</v>
      </c>
      <c r="L9" s="482"/>
      <c r="M9" s="483"/>
      <c r="N9" s="480">
        <f aca="true" t="shared" si="2" ref="N9:N72">M9*L9</f>
        <v>0</v>
      </c>
      <c r="O9" s="399">
        <f aca="true" t="shared" si="3" ref="O9:O72">I9+L9</f>
        <v>0</v>
      </c>
      <c r="P9" s="480">
        <f aca="true" t="shared" si="4" ref="P9:P72">K9+N9</f>
        <v>0</v>
      </c>
      <c r="Q9" s="480">
        <f aca="true" t="shared" si="5" ref="Q9:Q72">O9*F9</f>
        <v>0</v>
      </c>
      <c r="R9" s="264">
        <f aca="true" t="shared" si="6" ref="R9:R72">IF($H9&lt;=50%,$G9,0)</f>
        <v>0</v>
      </c>
      <c r="S9" s="264">
        <f aca="true" t="shared" si="7" ref="S9:S72">IF($H9&lt;=50%,$Q9,0)</f>
        <v>0</v>
      </c>
      <c r="T9" s="264">
        <f aca="true" t="shared" si="8" ref="T9:T72">IF(AND($H9&lt;=60%,$H9&gt;50%),$G9,0)</f>
        <v>0</v>
      </c>
      <c r="U9" s="264">
        <f aca="true" t="shared" si="9" ref="U9:U72">IF(AND($H9&lt;=60%,$H9&gt;50%),$Q9,0)</f>
        <v>0</v>
      </c>
      <c r="V9" s="264">
        <f aca="true" t="shared" si="10" ref="V9:V72">IF(AND($H9&lt;=70%,$H9&gt;60%),$G9,0)</f>
        <v>0</v>
      </c>
      <c r="W9" s="264">
        <f aca="true" t="shared" si="11" ref="W9:W72">IF(AND($H9&lt;=70%,$H9&gt;60%),$Q9,0)</f>
        <v>0</v>
      </c>
      <c r="X9" s="264">
        <f aca="true" t="shared" si="12" ref="X9:X72">IF(AND($H9&lt;=80%,$H9&gt;70%),$G9,0)</f>
        <v>0</v>
      </c>
      <c r="Y9" s="264">
        <f aca="true" t="shared" si="13" ref="Y9:Y72">IF(AND($H9&lt;=80%,$H9&gt;70%),$Q9,0)</f>
        <v>0</v>
      </c>
      <c r="Z9" s="264">
        <f aca="true" t="shared" si="14" ref="Z9:Z72">IF(AND($H9&lt;=90%,$H9&gt;80%),$G9,0)</f>
        <v>0</v>
      </c>
      <c r="AA9" s="264">
        <f aca="true" t="shared" si="15" ref="AA9:AA72">IF(AND($H9&lt;=90%,$H9&gt;80%),$Q9,0)</f>
        <v>0</v>
      </c>
      <c r="AB9" s="264">
        <f aca="true" t="shared" si="16" ref="AB9:AB72">IF(AND($H9&lt;=100%,$H9&gt;90%),$G9,0)</f>
        <v>0</v>
      </c>
      <c r="AC9" s="264">
        <f aca="true" t="shared" si="17" ref="AC9:AC72">IF(AND($H9&lt;=100%,$H9&gt;90%),$Q9,0)</f>
        <v>0</v>
      </c>
      <c r="AD9" s="163"/>
    </row>
    <row r="10" spans="1:30" ht="26.25">
      <c r="A10" s="427"/>
      <c r="B10" s="428"/>
      <c r="C10" s="423" t="s">
        <v>28</v>
      </c>
      <c r="D10" s="424" t="s">
        <v>141</v>
      </c>
      <c r="E10" s="479"/>
      <c r="F10" s="193"/>
      <c r="G10" s="480">
        <f t="shared" si="0"/>
        <v>0</v>
      </c>
      <c r="H10" s="481"/>
      <c r="I10" s="482"/>
      <c r="J10" s="483"/>
      <c r="K10" s="480">
        <f t="shared" si="1"/>
        <v>0</v>
      </c>
      <c r="L10" s="482"/>
      <c r="M10" s="483"/>
      <c r="N10" s="480">
        <f t="shared" si="2"/>
        <v>0</v>
      </c>
      <c r="O10" s="399">
        <f t="shared" si="3"/>
        <v>0</v>
      </c>
      <c r="P10" s="480">
        <f t="shared" si="4"/>
        <v>0</v>
      </c>
      <c r="Q10" s="480">
        <f t="shared" si="5"/>
        <v>0</v>
      </c>
      <c r="R10" s="264">
        <f t="shared" si="6"/>
        <v>0</v>
      </c>
      <c r="S10" s="264">
        <f t="shared" si="7"/>
        <v>0</v>
      </c>
      <c r="T10" s="264">
        <f t="shared" si="8"/>
        <v>0</v>
      </c>
      <c r="U10" s="264">
        <f t="shared" si="9"/>
        <v>0</v>
      </c>
      <c r="V10" s="264">
        <f t="shared" si="10"/>
        <v>0</v>
      </c>
      <c r="W10" s="264">
        <f t="shared" si="11"/>
        <v>0</v>
      </c>
      <c r="X10" s="264">
        <f t="shared" si="12"/>
        <v>0</v>
      </c>
      <c r="Y10" s="264">
        <f t="shared" si="13"/>
        <v>0</v>
      </c>
      <c r="Z10" s="264">
        <f t="shared" si="14"/>
        <v>0</v>
      </c>
      <c r="AA10" s="264">
        <f t="shared" si="15"/>
        <v>0</v>
      </c>
      <c r="AB10" s="264">
        <f t="shared" si="16"/>
        <v>0</v>
      </c>
      <c r="AC10" s="264">
        <f t="shared" si="17"/>
        <v>0</v>
      </c>
      <c r="AD10" s="163"/>
    </row>
    <row r="11" spans="1:30" ht="39">
      <c r="A11" s="565" t="s">
        <v>1038</v>
      </c>
      <c r="B11" s="577" t="s">
        <v>5</v>
      </c>
      <c r="C11" s="423" t="s">
        <v>29</v>
      </c>
      <c r="D11" s="424" t="s">
        <v>142</v>
      </c>
      <c r="E11" s="479"/>
      <c r="F11" s="193"/>
      <c r="G11" s="480">
        <f t="shared" si="0"/>
        <v>0</v>
      </c>
      <c r="H11" s="481"/>
      <c r="I11" s="482"/>
      <c r="J11" s="483"/>
      <c r="K11" s="480">
        <f t="shared" si="1"/>
        <v>0</v>
      </c>
      <c r="L11" s="482"/>
      <c r="M11" s="483"/>
      <c r="N11" s="480">
        <f t="shared" si="2"/>
        <v>0</v>
      </c>
      <c r="O11" s="399">
        <f t="shared" si="3"/>
        <v>0</v>
      </c>
      <c r="P11" s="480">
        <f t="shared" si="4"/>
        <v>0</v>
      </c>
      <c r="Q11" s="480">
        <f t="shared" si="5"/>
        <v>0</v>
      </c>
      <c r="R11" s="264">
        <f t="shared" si="6"/>
        <v>0</v>
      </c>
      <c r="S11" s="264">
        <f t="shared" si="7"/>
        <v>0</v>
      </c>
      <c r="T11" s="264">
        <f t="shared" si="8"/>
        <v>0</v>
      </c>
      <c r="U11" s="264">
        <f t="shared" si="9"/>
        <v>0</v>
      </c>
      <c r="V11" s="264">
        <f t="shared" si="10"/>
        <v>0</v>
      </c>
      <c r="W11" s="264">
        <f t="shared" si="11"/>
        <v>0</v>
      </c>
      <c r="X11" s="264">
        <f t="shared" si="12"/>
        <v>0</v>
      </c>
      <c r="Y11" s="264">
        <f t="shared" si="13"/>
        <v>0</v>
      </c>
      <c r="Z11" s="264">
        <f t="shared" si="14"/>
        <v>0</v>
      </c>
      <c r="AA11" s="264">
        <f t="shared" si="15"/>
        <v>0</v>
      </c>
      <c r="AB11" s="264">
        <f t="shared" si="16"/>
        <v>0</v>
      </c>
      <c r="AC11" s="264">
        <f t="shared" si="17"/>
        <v>0</v>
      </c>
      <c r="AD11" s="163"/>
    </row>
    <row r="12" spans="1:30" ht="39">
      <c r="A12" s="566"/>
      <c r="B12" s="568"/>
      <c r="C12" s="423" t="s">
        <v>30</v>
      </c>
      <c r="D12" s="424" t="s">
        <v>143</v>
      </c>
      <c r="E12" s="479"/>
      <c r="F12" s="193"/>
      <c r="G12" s="480">
        <f t="shared" si="0"/>
        <v>0</v>
      </c>
      <c r="H12" s="481"/>
      <c r="I12" s="482"/>
      <c r="J12" s="483"/>
      <c r="K12" s="480">
        <f t="shared" si="1"/>
        <v>0</v>
      </c>
      <c r="L12" s="482"/>
      <c r="M12" s="483"/>
      <c r="N12" s="480">
        <f t="shared" si="2"/>
        <v>0</v>
      </c>
      <c r="O12" s="399">
        <f t="shared" si="3"/>
        <v>0</v>
      </c>
      <c r="P12" s="480">
        <f t="shared" si="4"/>
        <v>0</v>
      </c>
      <c r="Q12" s="480">
        <f t="shared" si="5"/>
        <v>0</v>
      </c>
      <c r="R12" s="264">
        <f t="shared" si="6"/>
        <v>0</v>
      </c>
      <c r="S12" s="264">
        <f t="shared" si="7"/>
        <v>0</v>
      </c>
      <c r="T12" s="264">
        <f t="shared" si="8"/>
        <v>0</v>
      </c>
      <c r="U12" s="264">
        <f t="shared" si="9"/>
        <v>0</v>
      </c>
      <c r="V12" s="264">
        <f t="shared" si="10"/>
        <v>0</v>
      </c>
      <c r="W12" s="264">
        <f t="shared" si="11"/>
        <v>0</v>
      </c>
      <c r="X12" s="264">
        <f t="shared" si="12"/>
        <v>0</v>
      </c>
      <c r="Y12" s="264">
        <f t="shared" si="13"/>
        <v>0</v>
      </c>
      <c r="Z12" s="264">
        <f t="shared" si="14"/>
        <v>0</v>
      </c>
      <c r="AA12" s="264">
        <f t="shared" si="15"/>
        <v>0</v>
      </c>
      <c r="AB12" s="264">
        <f t="shared" si="16"/>
        <v>0</v>
      </c>
      <c r="AC12" s="264">
        <f t="shared" si="17"/>
        <v>0</v>
      </c>
      <c r="AD12" s="163"/>
    </row>
    <row r="13" spans="1:30" ht="26.25">
      <c r="A13" s="566"/>
      <c r="B13" s="568"/>
      <c r="C13" s="423" t="s">
        <v>31</v>
      </c>
      <c r="D13" s="424" t="s">
        <v>144</v>
      </c>
      <c r="E13" s="479"/>
      <c r="F13" s="193"/>
      <c r="G13" s="480">
        <f t="shared" si="0"/>
        <v>0</v>
      </c>
      <c r="H13" s="481"/>
      <c r="I13" s="482"/>
      <c r="J13" s="483"/>
      <c r="K13" s="480">
        <f t="shared" si="1"/>
        <v>0</v>
      </c>
      <c r="L13" s="482"/>
      <c r="M13" s="483"/>
      <c r="N13" s="480">
        <f t="shared" si="2"/>
        <v>0</v>
      </c>
      <c r="O13" s="399">
        <f t="shared" si="3"/>
        <v>0</v>
      </c>
      <c r="P13" s="480">
        <f t="shared" si="4"/>
        <v>0</v>
      </c>
      <c r="Q13" s="480">
        <f t="shared" si="5"/>
        <v>0</v>
      </c>
      <c r="R13" s="264">
        <f t="shared" si="6"/>
        <v>0</v>
      </c>
      <c r="S13" s="264">
        <f t="shared" si="7"/>
        <v>0</v>
      </c>
      <c r="T13" s="264">
        <f t="shared" si="8"/>
        <v>0</v>
      </c>
      <c r="U13" s="264">
        <f t="shared" si="9"/>
        <v>0</v>
      </c>
      <c r="V13" s="264">
        <f t="shared" si="10"/>
        <v>0</v>
      </c>
      <c r="W13" s="264">
        <f t="shared" si="11"/>
        <v>0</v>
      </c>
      <c r="X13" s="264">
        <f t="shared" si="12"/>
        <v>0</v>
      </c>
      <c r="Y13" s="264">
        <f t="shared" si="13"/>
        <v>0</v>
      </c>
      <c r="Z13" s="264">
        <f t="shared" si="14"/>
        <v>0</v>
      </c>
      <c r="AA13" s="264">
        <f t="shared" si="15"/>
        <v>0</v>
      </c>
      <c r="AB13" s="264">
        <f t="shared" si="16"/>
        <v>0</v>
      </c>
      <c r="AC13" s="264">
        <f t="shared" si="17"/>
        <v>0</v>
      </c>
      <c r="AD13" s="163"/>
    </row>
    <row r="14" spans="1:30" ht="26.25">
      <c r="A14" s="566"/>
      <c r="B14" s="568"/>
      <c r="C14" s="423" t="s">
        <v>32</v>
      </c>
      <c r="D14" s="424" t="s">
        <v>148</v>
      </c>
      <c r="E14" s="479"/>
      <c r="F14" s="193"/>
      <c r="G14" s="480">
        <f t="shared" si="0"/>
        <v>0</v>
      </c>
      <c r="H14" s="481"/>
      <c r="I14" s="482"/>
      <c r="J14" s="483"/>
      <c r="K14" s="480">
        <f t="shared" si="1"/>
        <v>0</v>
      </c>
      <c r="L14" s="482"/>
      <c r="M14" s="483"/>
      <c r="N14" s="480">
        <f t="shared" si="2"/>
        <v>0</v>
      </c>
      <c r="O14" s="399">
        <f t="shared" si="3"/>
        <v>0</v>
      </c>
      <c r="P14" s="480">
        <f t="shared" si="4"/>
        <v>0</v>
      </c>
      <c r="Q14" s="480">
        <f t="shared" si="5"/>
        <v>0</v>
      </c>
      <c r="R14" s="264">
        <f t="shared" si="6"/>
        <v>0</v>
      </c>
      <c r="S14" s="264">
        <f t="shared" si="7"/>
        <v>0</v>
      </c>
      <c r="T14" s="264">
        <f t="shared" si="8"/>
        <v>0</v>
      </c>
      <c r="U14" s="264">
        <f t="shared" si="9"/>
        <v>0</v>
      </c>
      <c r="V14" s="264">
        <f t="shared" si="10"/>
        <v>0</v>
      </c>
      <c r="W14" s="264">
        <f t="shared" si="11"/>
        <v>0</v>
      </c>
      <c r="X14" s="264">
        <f t="shared" si="12"/>
        <v>0</v>
      </c>
      <c r="Y14" s="264">
        <f t="shared" si="13"/>
        <v>0</v>
      </c>
      <c r="Z14" s="264">
        <f t="shared" si="14"/>
        <v>0</v>
      </c>
      <c r="AA14" s="264">
        <f t="shared" si="15"/>
        <v>0</v>
      </c>
      <c r="AB14" s="264">
        <f t="shared" si="16"/>
        <v>0</v>
      </c>
      <c r="AC14" s="264">
        <f t="shared" si="17"/>
        <v>0</v>
      </c>
      <c r="AD14" s="163"/>
    </row>
    <row r="15" spans="1:30" ht="26.25">
      <c r="A15" s="566"/>
      <c r="B15" s="568"/>
      <c r="C15" s="423" t="s">
        <v>33</v>
      </c>
      <c r="D15" s="424" t="s">
        <v>149</v>
      </c>
      <c r="E15" s="479"/>
      <c r="F15" s="193"/>
      <c r="G15" s="480">
        <f t="shared" si="0"/>
        <v>0</v>
      </c>
      <c r="H15" s="481"/>
      <c r="I15" s="482"/>
      <c r="J15" s="483"/>
      <c r="K15" s="480">
        <f t="shared" si="1"/>
        <v>0</v>
      </c>
      <c r="L15" s="482"/>
      <c r="M15" s="483"/>
      <c r="N15" s="480">
        <f t="shared" si="2"/>
        <v>0</v>
      </c>
      <c r="O15" s="399">
        <f t="shared" si="3"/>
        <v>0</v>
      </c>
      <c r="P15" s="480">
        <f t="shared" si="4"/>
        <v>0</v>
      </c>
      <c r="Q15" s="480">
        <f t="shared" si="5"/>
        <v>0</v>
      </c>
      <c r="R15" s="264">
        <f t="shared" si="6"/>
        <v>0</v>
      </c>
      <c r="S15" s="264">
        <f t="shared" si="7"/>
        <v>0</v>
      </c>
      <c r="T15" s="264">
        <f t="shared" si="8"/>
        <v>0</v>
      </c>
      <c r="U15" s="264">
        <f t="shared" si="9"/>
        <v>0</v>
      </c>
      <c r="V15" s="264">
        <f t="shared" si="10"/>
        <v>0</v>
      </c>
      <c r="W15" s="264">
        <f t="shared" si="11"/>
        <v>0</v>
      </c>
      <c r="X15" s="264">
        <f t="shared" si="12"/>
        <v>0</v>
      </c>
      <c r="Y15" s="264">
        <f t="shared" si="13"/>
        <v>0</v>
      </c>
      <c r="Z15" s="264">
        <f t="shared" si="14"/>
        <v>0</v>
      </c>
      <c r="AA15" s="264">
        <f t="shared" si="15"/>
        <v>0</v>
      </c>
      <c r="AB15" s="264">
        <f t="shared" si="16"/>
        <v>0</v>
      </c>
      <c r="AC15" s="264">
        <f t="shared" si="17"/>
        <v>0</v>
      </c>
      <c r="AD15" s="163"/>
    </row>
    <row r="16" spans="1:30" ht="26.25">
      <c r="A16" s="566"/>
      <c r="B16" s="568"/>
      <c r="C16" s="423" t="s">
        <v>34</v>
      </c>
      <c r="D16" s="424" t="s">
        <v>150</v>
      </c>
      <c r="E16" s="479"/>
      <c r="F16" s="193"/>
      <c r="G16" s="480">
        <f t="shared" si="0"/>
        <v>0</v>
      </c>
      <c r="H16" s="481"/>
      <c r="I16" s="482"/>
      <c r="J16" s="483"/>
      <c r="K16" s="480">
        <f t="shared" si="1"/>
        <v>0</v>
      </c>
      <c r="L16" s="482"/>
      <c r="M16" s="483"/>
      <c r="N16" s="480">
        <f t="shared" si="2"/>
        <v>0</v>
      </c>
      <c r="O16" s="399">
        <f t="shared" si="3"/>
        <v>0</v>
      </c>
      <c r="P16" s="480">
        <f t="shared" si="4"/>
        <v>0</v>
      </c>
      <c r="Q16" s="480">
        <f t="shared" si="5"/>
        <v>0</v>
      </c>
      <c r="R16" s="264">
        <f t="shared" si="6"/>
        <v>0</v>
      </c>
      <c r="S16" s="264">
        <f t="shared" si="7"/>
        <v>0</v>
      </c>
      <c r="T16" s="264">
        <f t="shared" si="8"/>
        <v>0</v>
      </c>
      <c r="U16" s="264">
        <f t="shared" si="9"/>
        <v>0</v>
      </c>
      <c r="V16" s="264">
        <f t="shared" si="10"/>
        <v>0</v>
      </c>
      <c r="W16" s="264">
        <f t="shared" si="11"/>
        <v>0</v>
      </c>
      <c r="X16" s="264">
        <f t="shared" si="12"/>
        <v>0</v>
      </c>
      <c r="Y16" s="264">
        <f t="shared" si="13"/>
        <v>0</v>
      </c>
      <c r="Z16" s="264">
        <f t="shared" si="14"/>
        <v>0</v>
      </c>
      <c r="AA16" s="264">
        <f t="shared" si="15"/>
        <v>0</v>
      </c>
      <c r="AB16" s="264">
        <f t="shared" si="16"/>
        <v>0</v>
      </c>
      <c r="AC16" s="264">
        <f t="shared" si="17"/>
        <v>0</v>
      </c>
      <c r="AD16" s="163"/>
    </row>
    <row r="17" spans="1:30" ht="26.25">
      <c r="A17" s="566"/>
      <c r="B17" s="568"/>
      <c r="C17" s="423" t="s">
        <v>35</v>
      </c>
      <c r="D17" s="424" t="s">
        <v>151</v>
      </c>
      <c r="E17" s="479"/>
      <c r="F17" s="193"/>
      <c r="G17" s="480">
        <f t="shared" si="0"/>
        <v>0</v>
      </c>
      <c r="H17" s="481"/>
      <c r="I17" s="482"/>
      <c r="J17" s="483"/>
      <c r="K17" s="480">
        <f t="shared" si="1"/>
        <v>0</v>
      </c>
      <c r="L17" s="482"/>
      <c r="M17" s="483"/>
      <c r="N17" s="480">
        <f t="shared" si="2"/>
        <v>0</v>
      </c>
      <c r="O17" s="399">
        <f t="shared" si="3"/>
        <v>0</v>
      </c>
      <c r="P17" s="480">
        <f t="shared" si="4"/>
        <v>0</v>
      </c>
      <c r="Q17" s="480">
        <f t="shared" si="5"/>
        <v>0</v>
      </c>
      <c r="R17" s="264">
        <f t="shared" si="6"/>
        <v>0</v>
      </c>
      <c r="S17" s="264">
        <f t="shared" si="7"/>
        <v>0</v>
      </c>
      <c r="T17" s="264">
        <f t="shared" si="8"/>
        <v>0</v>
      </c>
      <c r="U17" s="264">
        <f t="shared" si="9"/>
        <v>0</v>
      </c>
      <c r="V17" s="264">
        <f t="shared" si="10"/>
        <v>0</v>
      </c>
      <c r="W17" s="264">
        <f t="shared" si="11"/>
        <v>0</v>
      </c>
      <c r="X17" s="264">
        <f t="shared" si="12"/>
        <v>0</v>
      </c>
      <c r="Y17" s="264">
        <f t="shared" si="13"/>
        <v>0</v>
      </c>
      <c r="Z17" s="264">
        <f t="shared" si="14"/>
        <v>0</v>
      </c>
      <c r="AA17" s="264">
        <f t="shared" si="15"/>
        <v>0</v>
      </c>
      <c r="AB17" s="264">
        <f t="shared" si="16"/>
        <v>0</v>
      </c>
      <c r="AC17" s="264">
        <f t="shared" si="17"/>
        <v>0</v>
      </c>
      <c r="AD17" s="163"/>
    </row>
    <row r="18" spans="1:30" ht="26.25">
      <c r="A18" s="421" t="s">
        <v>1039</v>
      </c>
      <c r="B18" s="430" t="s">
        <v>900</v>
      </c>
      <c r="C18" s="431" t="s">
        <v>701</v>
      </c>
      <c r="D18" s="424" t="s">
        <v>152</v>
      </c>
      <c r="E18" s="479"/>
      <c r="F18" s="193"/>
      <c r="G18" s="480">
        <f t="shared" si="0"/>
        <v>0</v>
      </c>
      <c r="H18" s="481"/>
      <c r="I18" s="482"/>
      <c r="J18" s="483"/>
      <c r="K18" s="480">
        <f t="shared" si="1"/>
        <v>0</v>
      </c>
      <c r="L18" s="482"/>
      <c r="M18" s="483"/>
      <c r="N18" s="480">
        <f t="shared" si="2"/>
        <v>0</v>
      </c>
      <c r="O18" s="399">
        <f t="shared" si="3"/>
        <v>0</v>
      </c>
      <c r="P18" s="480">
        <f t="shared" si="4"/>
        <v>0</v>
      </c>
      <c r="Q18" s="480">
        <f t="shared" si="5"/>
        <v>0</v>
      </c>
      <c r="R18" s="264">
        <f t="shared" si="6"/>
        <v>0</v>
      </c>
      <c r="S18" s="264">
        <f t="shared" si="7"/>
        <v>0</v>
      </c>
      <c r="T18" s="264">
        <f t="shared" si="8"/>
        <v>0</v>
      </c>
      <c r="U18" s="264">
        <f t="shared" si="9"/>
        <v>0</v>
      </c>
      <c r="V18" s="264">
        <f t="shared" si="10"/>
        <v>0</v>
      </c>
      <c r="W18" s="264">
        <f t="shared" si="11"/>
        <v>0</v>
      </c>
      <c r="X18" s="264">
        <f t="shared" si="12"/>
        <v>0</v>
      </c>
      <c r="Y18" s="264">
        <f t="shared" si="13"/>
        <v>0</v>
      </c>
      <c r="Z18" s="264">
        <f t="shared" si="14"/>
        <v>0</v>
      </c>
      <c r="AA18" s="264">
        <f t="shared" si="15"/>
        <v>0</v>
      </c>
      <c r="AB18" s="264">
        <f t="shared" si="16"/>
        <v>0</v>
      </c>
      <c r="AC18" s="264">
        <f t="shared" si="17"/>
        <v>0</v>
      </c>
      <c r="AD18" s="163"/>
    </row>
    <row r="19" spans="1:30" ht="41.25" customHeight="1">
      <c r="A19" s="567"/>
      <c r="B19" s="567"/>
      <c r="C19" s="431" t="s">
        <v>901</v>
      </c>
      <c r="D19" s="432" t="s">
        <v>902</v>
      </c>
      <c r="E19" s="479"/>
      <c r="F19" s="193"/>
      <c r="G19" s="480">
        <f t="shared" si="0"/>
        <v>0</v>
      </c>
      <c r="H19" s="481"/>
      <c r="I19" s="482"/>
      <c r="J19" s="483"/>
      <c r="K19" s="480">
        <f t="shared" si="1"/>
        <v>0</v>
      </c>
      <c r="L19" s="482"/>
      <c r="M19" s="483"/>
      <c r="N19" s="480">
        <f t="shared" si="2"/>
        <v>0</v>
      </c>
      <c r="O19" s="399">
        <f t="shared" si="3"/>
        <v>0</v>
      </c>
      <c r="P19" s="480">
        <f t="shared" si="4"/>
        <v>0</v>
      </c>
      <c r="Q19" s="480">
        <f t="shared" si="5"/>
        <v>0</v>
      </c>
      <c r="R19" s="264">
        <f t="shared" si="6"/>
        <v>0</v>
      </c>
      <c r="S19" s="264">
        <f t="shared" si="7"/>
        <v>0</v>
      </c>
      <c r="T19" s="264">
        <f t="shared" si="8"/>
        <v>0</v>
      </c>
      <c r="U19" s="264">
        <f t="shared" si="9"/>
        <v>0</v>
      </c>
      <c r="V19" s="264">
        <f t="shared" si="10"/>
        <v>0</v>
      </c>
      <c r="W19" s="264">
        <f t="shared" si="11"/>
        <v>0</v>
      </c>
      <c r="X19" s="264">
        <f t="shared" si="12"/>
        <v>0</v>
      </c>
      <c r="Y19" s="264">
        <f t="shared" si="13"/>
        <v>0</v>
      </c>
      <c r="Z19" s="264">
        <f t="shared" si="14"/>
        <v>0</v>
      </c>
      <c r="AA19" s="264">
        <f t="shared" si="15"/>
        <v>0</v>
      </c>
      <c r="AB19" s="264">
        <f t="shared" si="16"/>
        <v>0</v>
      </c>
      <c r="AC19" s="264">
        <f t="shared" si="17"/>
        <v>0</v>
      </c>
      <c r="AD19" s="163"/>
    </row>
    <row r="20" spans="1:30" ht="26.25">
      <c r="A20" s="578"/>
      <c r="B20" s="578"/>
      <c r="C20" s="175" t="s">
        <v>903</v>
      </c>
      <c r="D20" s="138" t="s">
        <v>904</v>
      </c>
      <c r="E20" s="479"/>
      <c r="F20" s="193"/>
      <c r="G20" s="480">
        <f t="shared" si="0"/>
        <v>0</v>
      </c>
      <c r="H20" s="481"/>
      <c r="I20" s="482"/>
      <c r="J20" s="483"/>
      <c r="K20" s="480">
        <f t="shared" si="1"/>
        <v>0</v>
      </c>
      <c r="L20" s="482"/>
      <c r="M20" s="483"/>
      <c r="N20" s="480">
        <f t="shared" si="2"/>
        <v>0</v>
      </c>
      <c r="O20" s="399">
        <f t="shared" si="3"/>
        <v>0</v>
      </c>
      <c r="P20" s="480">
        <f t="shared" si="4"/>
        <v>0</v>
      </c>
      <c r="Q20" s="480">
        <f t="shared" si="5"/>
        <v>0</v>
      </c>
      <c r="R20" s="264">
        <f t="shared" si="6"/>
        <v>0</v>
      </c>
      <c r="S20" s="264">
        <f t="shared" si="7"/>
        <v>0</v>
      </c>
      <c r="T20" s="264">
        <f t="shared" si="8"/>
        <v>0</v>
      </c>
      <c r="U20" s="264">
        <f t="shared" si="9"/>
        <v>0</v>
      </c>
      <c r="V20" s="264">
        <f t="shared" si="10"/>
        <v>0</v>
      </c>
      <c r="W20" s="264">
        <f t="shared" si="11"/>
        <v>0</v>
      </c>
      <c r="X20" s="264">
        <f t="shared" si="12"/>
        <v>0</v>
      </c>
      <c r="Y20" s="264">
        <f t="shared" si="13"/>
        <v>0</v>
      </c>
      <c r="Z20" s="264">
        <f t="shared" si="14"/>
        <v>0</v>
      </c>
      <c r="AA20" s="264">
        <f t="shared" si="15"/>
        <v>0</v>
      </c>
      <c r="AB20" s="264">
        <f t="shared" si="16"/>
        <v>0</v>
      </c>
      <c r="AC20" s="264">
        <f t="shared" si="17"/>
        <v>0</v>
      </c>
      <c r="AD20" s="163"/>
    </row>
    <row r="21" spans="1:30" ht="39">
      <c r="A21" s="559" t="s">
        <v>1040</v>
      </c>
      <c r="B21" s="579" t="s">
        <v>6</v>
      </c>
      <c r="C21" s="431" t="s">
        <v>36</v>
      </c>
      <c r="D21" s="424" t="s">
        <v>153</v>
      </c>
      <c r="E21" s="479"/>
      <c r="F21" s="193"/>
      <c r="G21" s="480">
        <f t="shared" si="0"/>
        <v>0</v>
      </c>
      <c r="H21" s="481"/>
      <c r="I21" s="482"/>
      <c r="J21" s="483"/>
      <c r="K21" s="480">
        <f t="shared" si="1"/>
        <v>0</v>
      </c>
      <c r="L21" s="482"/>
      <c r="M21" s="483"/>
      <c r="N21" s="480">
        <f t="shared" si="2"/>
        <v>0</v>
      </c>
      <c r="O21" s="399">
        <f t="shared" si="3"/>
        <v>0</v>
      </c>
      <c r="P21" s="480">
        <f t="shared" si="4"/>
        <v>0</v>
      </c>
      <c r="Q21" s="480">
        <f t="shared" si="5"/>
        <v>0</v>
      </c>
      <c r="R21" s="264">
        <f t="shared" si="6"/>
        <v>0</v>
      </c>
      <c r="S21" s="264">
        <f t="shared" si="7"/>
        <v>0</v>
      </c>
      <c r="T21" s="264">
        <f t="shared" si="8"/>
        <v>0</v>
      </c>
      <c r="U21" s="264">
        <f t="shared" si="9"/>
        <v>0</v>
      </c>
      <c r="V21" s="264">
        <f t="shared" si="10"/>
        <v>0</v>
      </c>
      <c r="W21" s="264">
        <f t="shared" si="11"/>
        <v>0</v>
      </c>
      <c r="X21" s="264">
        <f t="shared" si="12"/>
        <v>0</v>
      </c>
      <c r="Y21" s="264">
        <f t="shared" si="13"/>
        <v>0</v>
      </c>
      <c r="Z21" s="264">
        <f t="shared" si="14"/>
        <v>0</v>
      </c>
      <c r="AA21" s="264">
        <f t="shared" si="15"/>
        <v>0</v>
      </c>
      <c r="AB21" s="264">
        <f t="shared" si="16"/>
        <v>0</v>
      </c>
      <c r="AC21" s="264">
        <f t="shared" si="17"/>
        <v>0</v>
      </c>
      <c r="AD21" s="163"/>
    </row>
    <row r="22" spans="1:30" ht="39">
      <c r="A22" s="559"/>
      <c r="B22" s="579"/>
      <c r="C22" s="431" t="s">
        <v>37</v>
      </c>
      <c r="D22" s="424" t="s">
        <v>154</v>
      </c>
      <c r="E22" s="479"/>
      <c r="F22" s="193"/>
      <c r="G22" s="480">
        <f t="shared" si="0"/>
        <v>0</v>
      </c>
      <c r="H22" s="481"/>
      <c r="I22" s="482"/>
      <c r="J22" s="483"/>
      <c r="K22" s="480">
        <f t="shared" si="1"/>
        <v>0</v>
      </c>
      <c r="L22" s="482"/>
      <c r="M22" s="483"/>
      <c r="N22" s="480">
        <f t="shared" si="2"/>
        <v>0</v>
      </c>
      <c r="O22" s="399">
        <f t="shared" si="3"/>
        <v>0</v>
      </c>
      <c r="P22" s="480">
        <f t="shared" si="4"/>
        <v>0</v>
      </c>
      <c r="Q22" s="480">
        <f t="shared" si="5"/>
        <v>0</v>
      </c>
      <c r="R22" s="264">
        <f t="shared" si="6"/>
        <v>0</v>
      </c>
      <c r="S22" s="264">
        <f t="shared" si="7"/>
        <v>0</v>
      </c>
      <c r="T22" s="264">
        <f t="shared" si="8"/>
        <v>0</v>
      </c>
      <c r="U22" s="264">
        <f t="shared" si="9"/>
        <v>0</v>
      </c>
      <c r="V22" s="264">
        <f t="shared" si="10"/>
        <v>0</v>
      </c>
      <c r="W22" s="264">
        <f t="shared" si="11"/>
        <v>0</v>
      </c>
      <c r="X22" s="264">
        <f t="shared" si="12"/>
        <v>0</v>
      </c>
      <c r="Y22" s="264">
        <f t="shared" si="13"/>
        <v>0</v>
      </c>
      <c r="Z22" s="264">
        <f t="shared" si="14"/>
        <v>0</v>
      </c>
      <c r="AA22" s="264">
        <f t="shared" si="15"/>
        <v>0</v>
      </c>
      <c r="AB22" s="264">
        <f t="shared" si="16"/>
        <v>0</v>
      </c>
      <c r="AC22" s="264">
        <f t="shared" si="17"/>
        <v>0</v>
      </c>
      <c r="AD22" s="163"/>
    </row>
    <row r="23" spans="1:30" ht="39">
      <c r="A23" s="559"/>
      <c r="B23" s="579"/>
      <c r="C23" s="431" t="s">
        <v>38</v>
      </c>
      <c r="D23" s="424" t="s">
        <v>155</v>
      </c>
      <c r="E23" s="479"/>
      <c r="F23" s="193"/>
      <c r="G23" s="480">
        <f t="shared" si="0"/>
        <v>0</v>
      </c>
      <c r="H23" s="481"/>
      <c r="I23" s="482"/>
      <c r="J23" s="483"/>
      <c r="K23" s="480">
        <f t="shared" si="1"/>
        <v>0</v>
      </c>
      <c r="L23" s="482"/>
      <c r="M23" s="483"/>
      <c r="N23" s="480">
        <f t="shared" si="2"/>
        <v>0</v>
      </c>
      <c r="O23" s="399">
        <f t="shared" si="3"/>
        <v>0</v>
      </c>
      <c r="P23" s="480">
        <f t="shared" si="4"/>
        <v>0</v>
      </c>
      <c r="Q23" s="480">
        <f t="shared" si="5"/>
        <v>0</v>
      </c>
      <c r="R23" s="264">
        <f t="shared" si="6"/>
        <v>0</v>
      </c>
      <c r="S23" s="264">
        <f t="shared" si="7"/>
        <v>0</v>
      </c>
      <c r="T23" s="264">
        <f t="shared" si="8"/>
        <v>0</v>
      </c>
      <c r="U23" s="264">
        <f t="shared" si="9"/>
        <v>0</v>
      </c>
      <c r="V23" s="264">
        <f t="shared" si="10"/>
        <v>0</v>
      </c>
      <c r="W23" s="264">
        <f t="shared" si="11"/>
        <v>0</v>
      </c>
      <c r="X23" s="264">
        <f t="shared" si="12"/>
        <v>0</v>
      </c>
      <c r="Y23" s="264">
        <f t="shared" si="13"/>
        <v>0</v>
      </c>
      <c r="Z23" s="264">
        <f t="shared" si="14"/>
        <v>0</v>
      </c>
      <c r="AA23" s="264">
        <f t="shared" si="15"/>
        <v>0</v>
      </c>
      <c r="AB23" s="264">
        <f t="shared" si="16"/>
        <v>0</v>
      </c>
      <c r="AC23" s="264">
        <f t="shared" si="17"/>
        <v>0</v>
      </c>
      <c r="AD23" s="163"/>
    </row>
    <row r="24" spans="1:30" ht="39">
      <c r="A24" s="559"/>
      <c r="B24" s="579"/>
      <c r="C24" s="431" t="s">
        <v>39</v>
      </c>
      <c r="D24" s="424" t="s">
        <v>158</v>
      </c>
      <c r="E24" s="479"/>
      <c r="F24" s="193"/>
      <c r="G24" s="480">
        <f t="shared" si="0"/>
        <v>0</v>
      </c>
      <c r="H24" s="481"/>
      <c r="I24" s="482"/>
      <c r="J24" s="483"/>
      <c r="K24" s="480">
        <f t="shared" si="1"/>
        <v>0</v>
      </c>
      <c r="L24" s="482"/>
      <c r="M24" s="483"/>
      <c r="N24" s="480">
        <f t="shared" si="2"/>
        <v>0</v>
      </c>
      <c r="O24" s="399">
        <f t="shared" si="3"/>
        <v>0</v>
      </c>
      <c r="P24" s="480">
        <f t="shared" si="4"/>
        <v>0</v>
      </c>
      <c r="Q24" s="480">
        <f t="shared" si="5"/>
        <v>0</v>
      </c>
      <c r="R24" s="264">
        <f t="shared" si="6"/>
        <v>0</v>
      </c>
      <c r="S24" s="264">
        <f t="shared" si="7"/>
        <v>0</v>
      </c>
      <c r="T24" s="264">
        <f t="shared" si="8"/>
        <v>0</v>
      </c>
      <c r="U24" s="264">
        <f t="shared" si="9"/>
        <v>0</v>
      </c>
      <c r="V24" s="264">
        <f t="shared" si="10"/>
        <v>0</v>
      </c>
      <c r="W24" s="264">
        <f t="shared" si="11"/>
        <v>0</v>
      </c>
      <c r="X24" s="264">
        <f t="shared" si="12"/>
        <v>0</v>
      </c>
      <c r="Y24" s="264">
        <f t="shared" si="13"/>
        <v>0</v>
      </c>
      <c r="Z24" s="264">
        <f t="shared" si="14"/>
        <v>0</v>
      </c>
      <c r="AA24" s="264">
        <f t="shared" si="15"/>
        <v>0</v>
      </c>
      <c r="AB24" s="264">
        <f t="shared" si="16"/>
        <v>0</v>
      </c>
      <c r="AC24" s="264">
        <f t="shared" si="17"/>
        <v>0</v>
      </c>
      <c r="AD24" s="163"/>
    </row>
    <row r="25" spans="1:30" ht="39">
      <c r="A25" s="559"/>
      <c r="B25" s="579"/>
      <c r="C25" s="431" t="s">
        <v>40</v>
      </c>
      <c r="D25" s="424" t="s">
        <v>159</v>
      </c>
      <c r="E25" s="479"/>
      <c r="F25" s="193"/>
      <c r="G25" s="480">
        <f t="shared" si="0"/>
        <v>0</v>
      </c>
      <c r="H25" s="481"/>
      <c r="I25" s="482"/>
      <c r="J25" s="483"/>
      <c r="K25" s="480">
        <f t="shared" si="1"/>
        <v>0</v>
      </c>
      <c r="L25" s="482"/>
      <c r="M25" s="483"/>
      <c r="N25" s="480">
        <f t="shared" si="2"/>
        <v>0</v>
      </c>
      <c r="O25" s="399">
        <f t="shared" si="3"/>
        <v>0</v>
      </c>
      <c r="P25" s="480">
        <f t="shared" si="4"/>
        <v>0</v>
      </c>
      <c r="Q25" s="480">
        <f t="shared" si="5"/>
        <v>0</v>
      </c>
      <c r="R25" s="264">
        <f t="shared" si="6"/>
        <v>0</v>
      </c>
      <c r="S25" s="264">
        <f t="shared" si="7"/>
        <v>0</v>
      </c>
      <c r="T25" s="264">
        <f t="shared" si="8"/>
        <v>0</v>
      </c>
      <c r="U25" s="264">
        <f t="shared" si="9"/>
        <v>0</v>
      </c>
      <c r="V25" s="264">
        <f t="shared" si="10"/>
        <v>0</v>
      </c>
      <c r="W25" s="264">
        <f t="shared" si="11"/>
        <v>0</v>
      </c>
      <c r="X25" s="264">
        <f t="shared" si="12"/>
        <v>0</v>
      </c>
      <c r="Y25" s="264">
        <f t="shared" si="13"/>
        <v>0</v>
      </c>
      <c r="Z25" s="264">
        <f t="shared" si="14"/>
        <v>0</v>
      </c>
      <c r="AA25" s="264">
        <f t="shared" si="15"/>
        <v>0</v>
      </c>
      <c r="AB25" s="264">
        <f t="shared" si="16"/>
        <v>0</v>
      </c>
      <c r="AC25" s="264">
        <f t="shared" si="17"/>
        <v>0</v>
      </c>
      <c r="AD25" s="163"/>
    </row>
    <row r="26" spans="1:30" ht="52.5">
      <c r="A26" s="559"/>
      <c r="B26" s="579"/>
      <c r="C26" s="431" t="s">
        <v>41</v>
      </c>
      <c r="D26" s="424" t="s">
        <v>160</v>
      </c>
      <c r="E26" s="479"/>
      <c r="F26" s="193"/>
      <c r="G26" s="480">
        <f t="shared" si="0"/>
        <v>0</v>
      </c>
      <c r="H26" s="481"/>
      <c r="I26" s="482"/>
      <c r="J26" s="483"/>
      <c r="K26" s="480">
        <f t="shared" si="1"/>
        <v>0</v>
      </c>
      <c r="L26" s="482"/>
      <c r="M26" s="483"/>
      <c r="N26" s="480">
        <f t="shared" si="2"/>
        <v>0</v>
      </c>
      <c r="O26" s="399">
        <f t="shared" si="3"/>
        <v>0</v>
      </c>
      <c r="P26" s="480">
        <f t="shared" si="4"/>
        <v>0</v>
      </c>
      <c r="Q26" s="480">
        <f t="shared" si="5"/>
        <v>0</v>
      </c>
      <c r="R26" s="264">
        <f t="shared" si="6"/>
        <v>0</v>
      </c>
      <c r="S26" s="264">
        <f t="shared" si="7"/>
        <v>0</v>
      </c>
      <c r="T26" s="264">
        <f t="shared" si="8"/>
        <v>0</v>
      </c>
      <c r="U26" s="264">
        <f t="shared" si="9"/>
        <v>0</v>
      </c>
      <c r="V26" s="264">
        <f t="shared" si="10"/>
        <v>0</v>
      </c>
      <c r="W26" s="264">
        <f t="shared" si="11"/>
        <v>0</v>
      </c>
      <c r="X26" s="264">
        <f t="shared" si="12"/>
        <v>0</v>
      </c>
      <c r="Y26" s="264">
        <f t="shared" si="13"/>
        <v>0</v>
      </c>
      <c r="Z26" s="264">
        <f t="shared" si="14"/>
        <v>0</v>
      </c>
      <c r="AA26" s="264">
        <f t="shared" si="15"/>
        <v>0</v>
      </c>
      <c r="AB26" s="264">
        <f t="shared" si="16"/>
        <v>0</v>
      </c>
      <c r="AC26" s="264">
        <f t="shared" si="17"/>
        <v>0</v>
      </c>
      <c r="AD26" s="163"/>
    </row>
    <row r="27" spans="1:30" ht="39">
      <c r="A27" s="559"/>
      <c r="B27" s="579"/>
      <c r="C27" s="431" t="s">
        <v>42</v>
      </c>
      <c r="D27" s="424" t="s">
        <v>702</v>
      </c>
      <c r="E27" s="479"/>
      <c r="F27" s="193"/>
      <c r="G27" s="480">
        <f t="shared" si="0"/>
        <v>0</v>
      </c>
      <c r="H27" s="481"/>
      <c r="I27" s="482"/>
      <c r="J27" s="483"/>
      <c r="K27" s="480">
        <f t="shared" si="1"/>
        <v>0</v>
      </c>
      <c r="L27" s="482"/>
      <c r="M27" s="483"/>
      <c r="N27" s="480">
        <f t="shared" si="2"/>
        <v>0</v>
      </c>
      <c r="O27" s="399">
        <f t="shared" si="3"/>
        <v>0</v>
      </c>
      <c r="P27" s="480">
        <f t="shared" si="4"/>
        <v>0</v>
      </c>
      <c r="Q27" s="480">
        <f t="shared" si="5"/>
        <v>0</v>
      </c>
      <c r="R27" s="264">
        <f t="shared" si="6"/>
        <v>0</v>
      </c>
      <c r="S27" s="264">
        <f t="shared" si="7"/>
        <v>0</v>
      </c>
      <c r="T27" s="264">
        <f t="shared" si="8"/>
        <v>0</v>
      </c>
      <c r="U27" s="264">
        <f t="shared" si="9"/>
        <v>0</v>
      </c>
      <c r="V27" s="264">
        <f t="shared" si="10"/>
        <v>0</v>
      </c>
      <c r="W27" s="264">
        <f t="shared" si="11"/>
        <v>0</v>
      </c>
      <c r="X27" s="264">
        <f t="shared" si="12"/>
        <v>0</v>
      </c>
      <c r="Y27" s="264">
        <f t="shared" si="13"/>
        <v>0</v>
      </c>
      <c r="Z27" s="264">
        <f t="shared" si="14"/>
        <v>0</v>
      </c>
      <c r="AA27" s="264">
        <f t="shared" si="15"/>
        <v>0</v>
      </c>
      <c r="AB27" s="264">
        <f t="shared" si="16"/>
        <v>0</v>
      </c>
      <c r="AC27" s="264">
        <f t="shared" si="17"/>
        <v>0</v>
      </c>
      <c r="AD27" s="163"/>
    </row>
    <row r="28" spans="1:30" ht="39">
      <c r="A28" s="559"/>
      <c r="B28" s="579"/>
      <c r="C28" s="431" t="s">
        <v>43</v>
      </c>
      <c r="D28" s="424" t="s">
        <v>703</v>
      </c>
      <c r="E28" s="479"/>
      <c r="F28" s="193"/>
      <c r="G28" s="480">
        <f t="shared" si="0"/>
        <v>0</v>
      </c>
      <c r="H28" s="481"/>
      <c r="I28" s="482"/>
      <c r="J28" s="483"/>
      <c r="K28" s="480">
        <f t="shared" si="1"/>
        <v>0</v>
      </c>
      <c r="L28" s="482"/>
      <c r="M28" s="483"/>
      <c r="N28" s="480">
        <f t="shared" si="2"/>
        <v>0</v>
      </c>
      <c r="O28" s="399">
        <f t="shared" si="3"/>
        <v>0</v>
      </c>
      <c r="P28" s="480">
        <f t="shared" si="4"/>
        <v>0</v>
      </c>
      <c r="Q28" s="480">
        <f t="shared" si="5"/>
        <v>0</v>
      </c>
      <c r="R28" s="264">
        <f t="shared" si="6"/>
        <v>0</v>
      </c>
      <c r="S28" s="264">
        <f t="shared" si="7"/>
        <v>0</v>
      </c>
      <c r="T28" s="264">
        <f t="shared" si="8"/>
        <v>0</v>
      </c>
      <c r="U28" s="264">
        <f t="shared" si="9"/>
        <v>0</v>
      </c>
      <c r="V28" s="264">
        <f t="shared" si="10"/>
        <v>0</v>
      </c>
      <c r="W28" s="264">
        <f t="shared" si="11"/>
        <v>0</v>
      </c>
      <c r="X28" s="264">
        <f t="shared" si="12"/>
        <v>0</v>
      </c>
      <c r="Y28" s="264">
        <f t="shared" si="13"/>
        <v>0</v>
      </c>
      <c r="Z28" s="264">
        <f t="shared" si="14"/>
        <v>0</v>
      </c>
      <c r="AA28" s="264">
        <f t="shared" si="15"/>
        <v>0</v>
      </c>
      <c r="AB28" s="264">
        <f t="shared" si="16"/>
        <v>0</v>
      </c>
      <c r="AC28" s="264">
        <f t="shared" si="17"/>
        <v>0</v>
      </c>
      <c r="AD28" s="163"/>
    </row>
    <row r="29" spans="1:30" ht="39" collapsed="1">
      <c r="A29" s="559"/>
      <c r="B29" s="579"/>
      <c r="C29" s="423" t="s">
        <v>44</v>
      </c>
      <c r="D29" s="424" t="s">
        <v>704</v>
      </c>
      <c r="E29" s="479"/>
      <c r="F29" s="193"/>
      <c r="G29" s="480">
        <f t="shared" si="0"/>
        <v>0</v>
      </c>
      <c r="H29" s="481"/>
      <c r="I29" s="482"/>
      <c r="J29" s="483"/>
      <c r="K29" s="480">
        <f t="shared" si="1"/>
        <v>0</v>
      </c>
      <c r="L29" s="482"/>
      <c r="M29" s="483"/>
      <c r="N29" s="480">
        <f t="shared" si="2"/>
        <v>0</v>
      </c>
      <c r="O29" s="399">
        <f t="shared" si="3"/>
        <v>0</v>
      </c>
      <c r="P29" s="480">
        <f t="shared" si="4"/>
        <v>0</v>
      </c>
      <c r="Q29" s="480">
        <f t="shared" si="5"/>
        <v>0</v>
      </c>
      <c r="R29" s="264">
        <f t="shared" si="6"/>
        <v>0</v>
      </c>
      <c r="S29" s="264">
        <f t="shared" si="7"/>
        <v>0</v>
      </c>
      <c r="T29" s="264">
        <f t="shared" si="8"/>
        <v>0</v>
      </c>
      <c r="U29" s="264">
        <f t="shared" si="9"/>
        <v>0</v>
      </c>
      <c r="V29" s="264">
        <f t="shared" si="10"/>
        <v>0</v>
      </c>
      <c r="W29" s="264">
        <f t="shared" si="11"/>
        <v>0</v>
      </c>
      <c r="X29" s="264">
        <f t="shared" si="12"/>
        <v>0</v>
      </c>
      <c r="Y29" s="264">
        <f t="shared" si="13"/>
        <v>0</v>
      </c>
      <c r="Z29" s="264">
        <f t="shared" si="14"/>
        <v>0</v>
      </c>
      <c r="AA29" s="264">
        <f t="shared" si="15"/>
        <v>0</v>
      </c>
      <c r="AB29" s="264">
        <f t="shared" si="16"/>
        <v>0</v>
      </c>
      <c r="AC29" s="264">
        <f t="shared" si="17"/>
        <v>0</v>
      </c>
      <c r="AD29" s="163"/>
    </row>
    <row r="30" spans="1:30" ht="39">
      <c r="A30" s="427"/>
      <c r="B30" s="434"/>
      <c r="C30" s="431" t="s">
        <v>45</v>
      </c>
      <c r="D30" s="424" t="s">
        <v>705</v>
      </c>
      <c r="E30" s="479"/>
      <c r="F30" s="193"/>
      <c r="G30" s="480">
        <f t="shared" si="0"/>
        <v>0</v>
      </c>
      <c r="H30" s="481"/>
      <c r="I30" s="482"/>
      <c r="J30" s="483"/>
      <c r="K30" s="480">
        <f t="shared" si="1"/>
        <v>0</v>
      </c>
      <c r="L30" s="482"/>
      <c r="M30" s="483"/>
      <c r="N30" s="480">
        <f t="shared" si="2"/>
        <v>0</v>
      </c>
      <c r="O30" s="399">
        <f t="shared" si="3"/>
        <v>0</v>
      </c>
      <c r="P30" s="480">
        <f t="shared" si="4"/>
        <v>0</v>
      </c>
      <c r="Q30" s="480">
        <f t="shared" si="5"/>
        <v>0</v>
      </c>
      <c r="R30" s="264">
        <f t="shared" si="6"/>
        <v>0</v>
      </c>
      <c r="S30" s="264">
        <f t="shared" si="7"/>
        <v>0</v>
      </c>
      <c r="T30" s="264">
        <f t="shared" si="8"/>
        <v>0</v>
      </c>
      <c r="U30" s="264">
        <f t="shared" si="9"/>
        <v>0</v>
      </c>
      <c r="V30" s="264">
        <f t="shared" si="10"/>
        <v>0</v>
      </c>
      <c r="W30" s="264">
        <f t="shared" si="11"/>
        <v>0</v>
      </c>
      <c r="X30" s="264">
        <f t="shared" si="12"/>
        <v>0</v>
      </c>
      <c r="Y30" s="264">
        <f t="shared" si="13"/>
        <v>0</v>
      </c>
      <c r="Z30" s="264">
        <f t="shared" si="14"/>
        <v>0</v>
      </c>
      <c r="AA30" s="264">
        <f t="shared" si="15"/>
        <v>0</v>
      </c>
      <c r="AB30" s="264">
        <f t="shared" si="16"/>
        <v>0</v>
      </c>
      <c r="AC30" s="264">
        <f t="shared" si="17"/>
        <v>0</v>
      </c>
      <c r="AD30" s="163"/>
    </row>
    <row r="31" spans="1:30" ht="39">
      <c r="A31" s="570" t="s">
        <v>1041</v>
      </c>
      <c r="B31" s="570" t="s">
        <v>7</v>
      </c>
      <c r="C31" s="423" t="s">
        <v>46</v>
      </c>
      <c r="D31" s="424" t="s">
        <v>174</v>
      </c>
      <c r="E31" s="479"/>
      <c r="F31" s="193"/>
      <c r="G31" s="480">
        <f t="shared" si="0"/>
        <v>0</v>
      </c>
      <c r="H31" s="481"/>
      <c r="I31" s="482"/>
      <c r="J31" s="483"/>
      <c r="K31" s="480">
        <f t="shared" si="1"/>
        <v>0</v>
      </c>
      <c r="L31" s="482"/>
      <c r="M31" s="483"/>
      <c r="N31" s="480">
        <f t="shared" si="2"/>
        <v>0</v>
      </c>
      <c r="O31" s="399">
        <f t="shared" si="3"/>
        <v>0</v>
      </c>
      <c r="P31" s="480">
        <f t="shared" si="4"/>
        <v>0</v>
      </c>
      <c r="Q31" s="480">
        <f t="shared" si="5"/>
        <v>0</v>
      </c>
      <c r="R31" s="264">
        <f t="shared" si="6"/>
        <v>0</v>
      </c>
      <c r="S31" s="264">
        <f t="shared" si="7"/>
        <v>0</v>
      </c>
      <c r="T31" s="264">
        <f t="shared" si="8"/>
        <v>0</v>
      </c>
      <c r="U31" s="264">
        <f t="shared" si="9"/>
        <v>0</v>
      </c>
      <c r="V31" s="264">
        <f t="shared" si="10"/>
        <v>0</v>
      </c>
      <c r="W31" s="264">
        <f t="shared" si="11"/>
        <v>0</v>
      </c>
      <c r="X31" s="264">
        <f t="shared" si="12"/>
        <v>0</v>
      </c>
      <c r="Y31" s="264">
        <f t="shared" si="13"/>
        <v>0</v>
      </c>
      <c r="Z31" s="264">
        <f t="shared" si="14"/>
        <v>0</v>
      </c>
      <c r="AA31" s="264">
        <f t="shared" si="15"/>
        <v>0</v>
      </c>
      <c r="AB31" s="264">
        <f t="shared" si="16"/>
        <v>0</v>
      </c>
      <c r="AC31" s="264">
        <f t="shared" si="17"/>
        <v>0</v>
      </c>
      <c r="AD31" s="163"/>
    </row>
    <row r="32" spans="1:30" ht="39">
      <c r="A32" s="566"/>
      <c r="B32" s="570"/>
      <c r="C32" s="423" t="s">
        <v>47</v>
      </c>
      <c r="D32" s="424" t="s">
        <v>175</v>
      </c>
      <c r="E32" s="479"/>
      <c r="F32" s="193"/>
      <c r="G32" s="480">
        <f t="shared" si="0"/>
        <v>0</v>
      </c>
      <c r="H32" s="481"/>
      <c r="I32" s="482"/>
      <c r="J32" s="483"/>
      <c r="K32" s="480">
        <f t="shared" si="1"/>
        <v>0</v>
      </c>
      <c r="L32" s="482"/>
      <c r="M32" s="483"/>
      <c r="N32" s="480">
        <f t="shared" si="2"/>
        <v>0</v>
      </c>
      <c r="O32" s="399">
        <f t="shared" si="3"/>
        <v>0</v>
      </c>
      <c r="P32" s="480">
        <f t="shared" si="4"/>
        <v>0</v>
      </c>
      <c r="Q32" s="480">
        <f t="shared" si="5"/>
        <v>0</v>
      </c>
      <c r="R32" s="264">
        <f t="shared" si="6"/>
        <v>0</v>
      </c>
      <c r="S32" s="264">
        <f t="shared" si="7"/>
        <v>0</v>
      </c>
      <c r="T32" s="264">
        <f t="shared" si="8"/>
        <v>0</v>
      </c>
      <c r="U32" s="264">
        <f t="shared" si="9"/>
        <v>0</v>
      </c>
      <c r="V32" s="264">
        <f t="shared" si="10"/>
        <v>0</v>
      </c>
      <c r="W32" s="264">
        <f t="shared" si="11"/>
        <v>0</v>
      </c>
      <c r="X32" s="264">
        <f t="shared" si="12"/>
        <v>0</v>
      </c>
      <c r="Y32" s="264">
        <f t="shared" si="13"/>
        <v>0</v>
      </c>
      <c r="Z32" s="264">
        <f t="shared" si="14"/>
        <v>0</v>
      </c>
      <c r="AA32" s="264">
        <f t="shared" si="15"/>
        <v>0</v>
      </c>
      <c r="AB32" s="264">
        <f t="shared" si="16"/>
        <v>0</v>
      </c>
      <c r="AC32" s="264">
        <f t="shared" si="17"/>
        <v>0</v>
      </c>
      <c r="AD32" s="163"/>
    </row>
    <row r="33" spans="1:30" ht="26.25" customHeight="1">
      <c r="A33" s="566"/>
      <c r="B33" s="570"/>
      <c r="C33" s="423" t="s">
        <v>48</v>
      </c>
      <c r="D33" s="424" t="s">
        <v>176</v>
      </c>
      <c r="E33" s="479"/>
      <c r="F33" s="193"/>
      <c r="G33" s="480">
        <f t="shared" si="0"/>
        <v>0</v>
      </c>
      <c r="H33" s="481"/>
      <c r="I33" s="482"/>
      <c r="J33" s="483"/>
      <c r="K33" s="480">
        <f t="shared" si="1"/>
        <v>0</v>
      </c>
      <c r="L33" s="482"/>
      <c r="M33" s="483"/>
      <c r="N33" s="480">
        <f t="shared" si="2"/>
        <v>0</v>
      </c>
      <c r="O33" s="399">
        <f t="shared" si="3"/>
        <v>0</v>
      </c>
      <c r="P33" s="480">
        <f t="shared" si="4"/>
        <v>0</v>
      </c>
      <c r="Q33" s="480">
        <f t="shared" si="5"/>
        <v>0</v>
      </c>
      <c r="R33" s="264">
        <f t="shared" si="6"/>
        <v>0</v>
      </c>
      <c r="S33" s="264">
        <f t="shared" si="7"/>
        <v>0</v>
      </c>
      <c r="T33" s="264">
        <f t="shared" si="8"/>
        <v>0</v>
      </c>
      <c r="U33" s="264">
        <f t="shared" si="9"/>
        <v>0</v>
      </c>
      <c r="V33" s="264">
        <f t="shared" si="10"/>
        <v>0</v>
      </c>
      <c r="W33" s="264">
        <f t="shared" si="11"/>
        <v>0</v>
      </c>
      <c r="X33" s="264">
        <f t="shared" si="12"/>
        <v>0</v>
      </c>
      <c r="Y33" s="264">
        <f t="shared" si="13"/>
        <v>0</v>
      </c>
      <c r="Z33" s="264">
        <f t="shared" si="14"/>
        <v>0</v>
      </c>
      <c r="AA33" s="264">
        <f t="shared" si="15"/>
        <v>0</v>
      </c>
      <c r="AB33" s="264">
        <f t="shared" si="16"/>
        <v>0</v>
      </c>
      <c r="AC33" s="264">
        <f t="shared" si="17"/>
        <v>0</v>
      </c>
      <c r="AD33" s="163"/>
    </row>
    <row r="34" spans="1:30" ht="12.75">
      <c r="A34" s="571"/>
      <c r="B34" s="572"/>
      <c r="C34" s="423" t="s">
        <v>49</v>
      </c>
      <c r="D34" s="424" t="s">
        <v>177</v>
      </c>
      <c r="E34" s="479"/>
      <c r="F34" s="193"/>
      <c r="G34" s="480">
        <f t="shared" si="0"/>
        <v>0</v>
      </c>
      <c r="H34" s="481"/>
      <c r="I34" s="482"/>
      <c r="J34" s="483"/>
      <c r="K34" s="480">
        <f t="shared" si="1"/>
        <v>0</v>
      </c>
      <c r="L34" s="482"/>
      <c r="M34" s="483"/>
      <c r="N34" s="480">
        <f t="shared" si="2"/>
        <v>0</v>
      </c>
      <c r="O34" s="399">
        <f t="shared" si="3"/>
        <v>0</v>
      </c>
      <c r="P34" s="480">
        <f t="shared" si="4"/>
        <v>0</v>
      </c>
      <c r="Q34" s="480">
        <f t="shared" si="5"/>
        <v>0</v>
      </c>
      <c r="R34" s="264">
        <f t="shared" si="6"/>
        <v>0</v>
      </c>
      <c r="S34" s="264">
        <f t="shared" si="7"/>
        <v>0</v>
      </c>
      <c r="T34" s="264">
        <f t="shared" si="8"/>
        <v>0</v>
      </c>
      <c r="U34" s="264">
        <f t="shared" si="9"/>
        <v>0</v>
      </c>
      <c r="V34" s="264">
        <f t="shared" si="10"/>
        <v>0</v>
      </c>
      <c r="W34" s="264">
        <f t="shared" si="11"/>
        <v>0</v>
      </c>
      <c r="X34" s="264">
        <f t="shared" si="12"/>
        <v>0</v>
      </c>
      <c r="Y34" s="264">
        <f t="shared" si="13"/>
        <v>0</v>
      </c>
      <c r="Z34" s="264">
        <f t="shared" si="14"/>
        <v>0</v>
      </c>
      <c r="AA34" s="264">
        <f t="shared" si="15"/>
        <v>0</v>
      </c>
      <c r="AB34" s="264">
        <f t="shared" si="16"/>
        <v>0</v>
      </c>
      <c r="AC34" s="264">
        <f t="shared" si="17"/>
        <v>0</v>
      </c>
      <c r="AD34" s="163"/>
    </row>
    <row r="35" spans="1:30" ht="26.25">
      <c r="A35" s="421" t="s">
        <v>1042</v>
      </c>
      <c r="B35" s="560" t="s">
        <v>905</v>
      </c>
      <c r="C35" s="423" t="s">
        <v>50</v>
      </c>
      <c r="D35" s="424" t="s">
        <v>178</v>
      </c>
      <c r="E35" s="479"/>
      <c r="F35" s="193"/>
      <c r="G35" s="480">
        <f t="shared" si="0"/>
        <v>0</v>
      </c>
      <c r="H35" s="481"/>
      <c r="I35" s="482"/>
      <c r="J35" s="483"/>
      <c r="K35" s="480">
        <f t="shared" si="1"/>
        <v>0</v>
      </c>
      <c r="L35" s="482"/>
      <c r="M35" s="483"/>
      <c r="N35" s="480">
        <f t="shared" si="2"/>
        <v>0</v>
      </c>
      <c r="O35" s="399">
        <f t="shared" si="3"/>
        <v>0</v>
      </c>
      <c r="P35" s="480">
        <f t="shared" si="4"/>
        <v>0</v>
      </c>
      <c r="Q35" s="480">
        <f t="shared" si="5"/>
        <v>0</v>
      </c>
      <c r="R35" s="264">
        <f t="shared" si="6"/>
        <v>0</v>
      </c>
      <c r="S35" s="264">
        <f t="shared" si="7"/>
        <v>0</v>
      </c>
      <c r="T35" s="264">
        <f t="shared" si="8"/>
        <v>0</v>
      </c>
      <c r="U35" s="264">
        <f t="shared" si="9"/>
        <v>0</v>
      </c>
      <c r="V35" s="264">
        <f t="shared" si="10"/>
        <v>0</v>
      </c>
      <c r="W35" s="264">
        <f t="shared" si="11"/>
        <v>0</v>
      </c>
      <c r="X35" s="264">
        <f t="shared" si="12"/>
        <v>0</v>
      </c>
      <c r="Y35" s="264">
        <f t="shared" si="13"/>
        <v>0</v>
      </c>
      <c r="Z35" s="264">
        <f t="shared" si="14"/>
        <v>0</v>
      </c>
      <c r="AA35" s="264">
        <f t="shared" si="15"/>
        <v>0</v>
      </c>
      <c r="AB35" s="264">
        <f t="shared" si="16"/>
        <v>0</v>
      </c>
      <c r="AC35" s="264">
        <f t="shared" si="17"/>
        <v>0</v>
      </c>
      <c r="AD35" s="163"/>
    </row>
    <row r="36" spans="1:30" ht="39">
      <c r="A36" s="425"/>
      <c r="B36" s="567"/>
      <c r="C36" s="423" t="s">
        <v>179</v>
      </c>
      <c r="D36" s="424" t="s">
        <v>180</v>
      </c>
      <c r="E36" s="479"/>
      <c r="F36" s="193"/>
      <c r="G36" s="480">
        <f t="shared" si="0"/>
        <v>0</v>
      </c>
      <c r="H36" s="481"/>
      <c r="I36" s="482"/>
      <c r="J36" s="483"/>
      <c r="K36" s="480">
        <f t="shared" si="1"/>
        <v>0</v>
      </c>
      <c r="L36" s="482"/>
      <c r="M36" s="483"/>
      <c r="N36" s="480">
        <f t="shared" si="2"/>
        <v>0</v>
      </c>
      <c r="O36" s="399">
        <f t="shared" si="3"/>
        <v>0</v>
      </c>
      <c r="P36" s="480">
        <f t="shared" si="4"/>
        <v>0</v>
      </c>
      <c r="Q36" s="480">
        <f t="shared" si="5"/>
        <v>0</v>
      </c>
      <c r="R36" s="264">
        <f t="shared" si="6"/>
        <v>0</v>
      </c>
      <c r="S36" s="264">
        <f t="shared" si="7"/>
        <v>0</v>
      </c>
      <c r="T36" s="264">
        <f t="shared" si="8"/>
        <v>0</v>
      </c>
      <c r="U36" s="264">
        <f t="shared" si="9"/>
        <v>0</v>
      </c>
      <c r="V36" s="264">
        <f t="shared" si="10"/>
        <v>0</v>
      </c>
      <c r="W36" s="264">
        <f t="shared" si="11"/>
        <v>0</v>
      </c>
      <c r="X36" s="264">
        <f t="shared" si="12"/>
        <v>0</v>
      </c>
      <c r="Y36" s="264">
        <f t="shared" si="13"/>
        <v>0</v>
      </c>
      <c r="Z36" s="264">
        <f t="shared" si="14"/>
        <v>0</v>
      </c>
      <c r="AA36" s="264">
        <f t="shared" si="15"/>
        <v>0</v>
      </c>
      <c r="AB36" s="264">
        <f t="shared" si="16"/>
        <v>0</v>
      </c>
      <c r="AC36" s="264">
        <f t="shared" si="17"/>
        <v>0</v>
      </c>
      <c r="AD36" s="163"/>
    </row>
    <row r="37" spans="1:30" ht="39">
      <c r="A37" s="425"/>
      <c r="B37" s="426"/>
      <c r="C37" s="423" t="s">
        <v>906</v>
      </c>
      <c r="D37" s="436" t="s">
        <v>907</v>
      </c>
      <c r="E37" s="479"/>
      <c r="F37" s="193"/>
      <c r="G37" s="480">
        <f t="shared" si="0"/>
        <v>0</v>
      </c>
      <c r="H37" s="481"/>
      <c r="I37" s="482"/>
      <c r="J37" s="483"/>
      <c r="K37" s="480">
        <f t="shared" si="1"/>
        <v>0</v>
      </c>
      <c r="L37" s="482"/>
      <c r="M37" s="483"/>
      <c r="N37" s="480">
        <f t="shared" si="2"/>
        <v>0</v>
      </c>
      <c r="O37" s="399">
        <f t="shared" si="3"/>
        <v>0</v>
      </c>
      <c r="P37" s="480">
        <f t="shared" si="4"/>
        <v>0</v>
      </c>
      <c r="Q37" s="480">
        <f t="shared" si="5"/>
        <v>0</v>
      </c>
      <c r="R37" s="264">
        <f t="shared" si="6"/>
        <v>0</v>
      </c>
      <c r="S37" s="264">
        <f t="shared" si="7"/>
        <v>0</v>
      </c>
      <c r="T37" s="264">
        <f t="shared" si="8"/>
        <v>0</v>
      </c>
      <c r="U37" s="264">
        <f t="shared" si="9"/>
        <v>0</v>
      </c>
      <c r="V37" s="264">
        <f t="shared" si="10"/>
        <v>0</v>
      </c>
      <c r="W37" s="264">
        <f t="shared" si="11"/>
        <v>0</v>
      </c>
      <c r="X37" s="264">
        <f t="shared" si="12"/>
        <v>0</v>
      </c>
      <c r="Y37" s="264">
        <f t="shared" si="13"/>
        <v>0</v>
      </c>
      <c r="Z37" s="264">
        <f t="shared" si="14"/>
        <v>0</v>
      </c>
      <c r="AA37" s="264">
        <f t="shared" si="15"/>
        <v>0</v>
      </c>
      <c r="AB37" s="264">
        <f t="shared" si="16"/>
        <v>0</v>
      </c>
      <c r="AC37" s="264">
        <f t="shared" si="17"/>
        <v>0</v>
      </c>
      <c r="AD37" s="163"/>
    </row>
    <row r="38" spans="1:30" ht="26.25">
      <c r="A38" s="427"/>
      <c r="B38" s="428"/>
      <c r="C38" s="423" t="s">
        <v>183</v>
      </c>
      <c r="D38" s="424" t="s">
        <v>184</v>
      </c>
      <c r="E38" s="479"/>
      <c r="F38" s="193"/>
      <c r="G38" s="480">
        <f t="shared" si="0"/>
        <v>0</v>
      </c>
      <c r="H38" s="481"/>
      <c r="I38" s="482"/>
      <c r="J38" s="483"/>
      <c r="K38" s="480">
        <f t="shared" si="1"/>
        <v>0</v>
      </c>
      <c r="L38" s="482"/>
      <c r="M38" s="483"/>
      <c r="N38" s="480">
        <f t="shared" si="2"/>
        <v>0</v>
      </c>
      <c r="O38" s="399">
        <f t="shared" si="3"/>
        <v>0</v>
      </c>
      <c r="P38" s="480">
        <f t="shared" si="4"/>
        <v>0</v>
      </c>
      <c r="Q38" s="480">
        <f t="shared" si="5"/>
        <v>0</v>
      </c>
      <c r="R38" s="264">
        <f t="shared" si="6"/>
        <v>0</v>
      </c>
      <c r="S38" s="264">
        <f t="shared" si="7"/>
        <v>0</v>
      </c>
      <c r="T38" s="264">
        <f t="shared" si="8"/>
        <v>0</v>
      </c>
      <c r="U38" s="264">
        <f t="shared" si="9"/>
        <v>0</v>
      </c>
      <c r="V38" s="264">
        <f t="shared" si="10"/>
        <v>0</v>
      </c>
      <c r="W38" s="264">
        <f t="shared" si="11"/>
        <v>0</v>
      </c>
      <c r="X38" s="264">
        <f t="shared" si="12"/>
        <v>0</v>
      </c>
      <c r="Y38" s="264">
        <f t="shared" si="13"/>
        <v>0</v>
      </c>
      <c r="Z38" s="264">
        <f t="shared" si="14"/>
        <v>0</v>
      </c>
      <c r="AA38" s="264">
        <f t="shared" si="15"/>
        <v>0</v>
      </c>
      <c r="AB38" s="264">
        <f t="shared" si="16"/>
        <v>0</v>
      </c>
      <c r="AC38" s="264">
        <f t="shared" si="17"/>
        <v>0</v>
      </c>
      <c r="AD38" s="163"/>
    </row>
    <row r="39" spans="1:30" ht="39">
      <c r="A39" s="421" t="s">
        <v>1043</v>
      </c>
      <c r="B39" s="422" t="s">
        <v>8</v>
      </c>
      <c r="C39" s="423" t="s">
        <v>186</v>
      </c>
      <c r="D39" s="424" t="s">
        <v>187</v>
      </c>
      <c r="E39" s="479"/>
      <c r="F39" s="193"/>
      <c r="G39" s="480">
        <f t="shared" si="0"/>
        <v>0</v>
      </c>
      <c r="H39" s="481"/>
      <c r="I39" s="482"/>
      <c r="J39" s="483"/>
      <c r="K39" s="480">
        <f t="shared" si="1"/>
        <v>0</v>
      </c>
      <c r="L39" s="482"/>
      <c r="M39" s="483"/>
      <c r="N39" s="480">
        <f t="shared" si="2"/>
        <v>0</v>
      </c>
      <c r="O39" s="399">
        <f t="shared" si="3"/>
        <v>0</v>
      </c>
      <c r="P39" s="480">
        <f t="shared" si="4"/>
        <v>0</v>
      </c>
      <c r="Q39" s="480">
        <f t="shared" si="5"/>
        <v>0</v>
      </c>
      <c r="R39" s="264">
        <f t="shared" si="6"/>
        <v>0</v>
      </c>
      <c r="S39" s="264">
        <f t="shared" si="7"/>
        <v>0</v>
      </c>
      <c r="T39" s="264">
        <f t="shared" si="8"/>
        <v>0</v>
      </c>
      <c r="U39" s="264">
        <f t="shared" si="9"/>
        <v>0</v>
      </c>
      <c r="V39" s="264">
        <f t="shared" si="10"/>
        <v>0</v>
      </c>
      <c r="W39" s="264">
        <f t="shared" si="11"/>
        <v>0</v>
      </c>
      <c r="X39" s="264">
        <f t="shared" si="12"/>
        <v>0</v>
      </c>
      <c r="Y39" s="264">
        <f t="shared" si="13"/>
        <v>0</v>
      </c>
      <c r="Z39" s="264">
        <f t="shared" si="14"/>
        <v>0</v>
      </c>
      <c r="AA39" s="264">
        <f t="shared" si="15"/>
        <v>0</v>
      </c>
      <c r="AB39" s="264">
        <f t="shared" si="16"/>
        <v>0</v>
      </c>
      <c r="AC39" s="264">
        <f t="shared" si="17"/>
        <v>0</v>
      </c>
      <c r="AD39" s="163"/>
    </row>
    <row r="40" spans="1:30" ht="39">
      <c r="A40" s="425"/>
      <c r="B40" s="426"/>
      <c r="C40" s="423" t="s">
        <v>188</v>
      </c>
      <c r="D40" s="424" t="s">
        <v>189</v>
      </c>
      <c r="E40" s="479"/>
      <c r="F40" s="193"/>
      <c r="G40" s="480">
        <f t="shared" si="0"/>
        <v>0</v>
      </c>
      <c r="H40" s="481"/>
      <c r="I40" s="482"/>
      <c r="J40" s="483"/>
      <c r="K40" s="480">
        <f t="shared" si="1"/>
        <v>0</v>
      </c>
      <c r="L40" s="482"/>
      <c r="M40" s="483"/>
      <c r="N40" s="480">
        <f t="shared" si="2"/>
        <v>0</v>
      </c>
      <c r="O40" s="399">
        <f t="shared" si="3"/>
        <v>0</v>
      </c>
      <c r="P40" s="480">
        <f t="shared" si="4"/>
        <v>0</v>
      </c>
      <c r="Q40" s="480">
        <f t="shared" si="5"/>
        <v>0</v>
      </c>
      <c r="R40" s="264">
        <f t="shared" si="6"/>
        <v>0</v>
      </c>
      <c r="S40" s="264">
        <f t="shared" si="7"/>
        <v>0</v>
      </c>
      <c r="T40" s="264">
        <f t="shared" si="8"/>
        <v>0</v>
      </c>
      <c r="U40" s="264">
        <f t="shared" si="9"/>
        <v>0</v>
      </c>
      <c r="V40" s="264">
        <f t="shared" si="10"/>
        <v>0</v>
      </c>
      <c r="W40" s="264">
        <f t="shared" si="11"/>
        <v>0</v>
      </c>
      <c r="X40" s="264">
        <f t="shared" si="12"/>
        <v>0</v>
      </c>
      <c r="Y40" s="264">
        <f t="shared" si="13"/>
        <v>0</v>
      </c>
      <c r="Z40" s="264">
        <f t="shared" si="14"/>
        <v>0</v>
      </c>
      <c r="AA40" s="264">
        <f t="shared" si="15"/>
        <v>0</v>
      </c>
      <c r="AB40" s="264">
        <f t="shared" si="16"/>
        <v>0</v>
      </c>
      <c r="AC40" s="264">
        <f t="shared" si="17"/>
        <v>0</v>
      </c>
      <c r="AD40" s="163"/>
    </row>
    <row r="41" spans="1:30" ht="12.75">
      <c r="A41" s="421" t="s">
        <v>1044</v>
      </c>
      <c r="B41" s="422" t="s">
        <v>9</v>
      </c>
      <c r="C41" s="437" t="s">
        <v>908</v>
      </c>
      <c r="D41" s="436" t="s">
        <v>909</v>
      </c>
      <c r="E41" s="479"/>
      <c r="F41" s="193"/>
      <c r="G41" s="480">
        <f t="shared" si="0"/>
        <v>0</v>
      </c>
      <c r="H41" s="481"/>
      <c r="I41" s="482"/>
      <c r="J41" s="483"/>
      <c r="K41" s="480">
        <f t="shared" si="1"/>
        <v>0</v>
      </c>
      <c r="L41" s="482"/>
      <c r="M41" s="483"/>
      <c r="N41" s="480">
        <f t="shared" si="2"/>
        <v>0</v>
      </c>
      <c r="O41" s="399">
        <f t="shared" si="3"/>
        <v>0</v>
      </c>
      <c r="P41" s="480">
        <f t="shared" si="4"/>
        <v>0</v>
      </c>
      <c r="Q41" s="480">
        <f t="shared" si="5"/>
        <v>0</v>
      </c>
      <c r="R41" s="264">
        <f t="shared" si="6"/>
        <v>0</v>
      </c>
      <c r="S41" s="264">
        <f t="shared" si="7"/>
        <v>0</v>
      </c>
      <c r="T41" s="264">
        <f t="shared" si="8"/>
        <v>0</v>
      </c>
      <c r="U41" s="264">
        <f t="shared" si="9"/>
        <v>0</v>
      </c>
      <c r="V41" s="264">
        <f t="shared" si="10"/>
        <v>0</v>
      </c>
      <c r="W41" s="264">
        <f t="shared" si="11"/>
        <v>0</v>
      </c>
      <c r="X41" s="264">
        <f t="shared" si="12"/>
        <v>0</v>
      </c>
      <c r="Y41" s="264">
        <f t="shared" si="13"/>
        <v>0</v>
      </c>
      <c r="Z41" s="264">
        <f t="shared" si="14"/>
        <v>0</v>
      </c>
      <c r="AA41" s="264">
        <f t="shared" si="15"/>
        <v>0</v>
      </c>
      <c r="AB41" s="264">
        <f t="shared" si="16"/>
        <v>0</v>
      </c>
      <c r="AC41" s="264">
        <f t="shared" si="17"/>
        <v>0</v>
      </c>
      <c r="AD41" s="163"/>
    </row>
    <row r="42" spans="1:30" ht="26.25">
      <c r="A42" s="425"/>
      <c r="B42" s="426"/>
      <c r="C42" s="437" t="s">
        <v>910</v>
      </c>
      <c r="D42" s="436" t="s">
        <v>911</v>
      </c>
      <c r="E42" s="479"/>
      <c r="F42" s="193"/>
      <c r="G42" s="480">
        <f t="shared" si="0"/>
        <v>0</v>
      </c>
      <c r="H42" s="481"/>
      <c r="I42" s="482"/>
      <c r="J42" s="483"/>
      <c r="K42" s="480">
        <f t="shared" si="1"/>
        <v>0</v>
      </c>
      <c r="L42" s="482"/>
      <c r="M42" s="483"/>
      <c r="N42" s="480">
        <f t="shared" si="2"/>
        <v>0</v>
      </c>
      <c r="O42" s="399">
        <f t="shared" si="3"/>
        <v>0</v>
      </c>
      <c r="P42" s="480">
        <f t="shared" si="4"/>
        <v>0</v>
      </c>
      <c r="Q42" s="480">
        <f t="shared" si="5"/>
        <v>0</v>
      </c>
      <c r="R42" s="264">
        <f t="shared" si="6"/>
        <v>0</v>
      </c>
      <c r="S42" s="264">
        <f t="shared" si="7"/>
        <v>0</v>
      </c>
      <c r="T42" s="264">
        <f t="shared" si="8"/>
        <v>0</v>
      </c>
      <c r="U42" s="264">
        <f t="shared" si="9"/>
        <v>0</v>
      </c>
      <c r="V42" s="264">
        <f t="shared" si="10"/>
        <v>0</v>
      </c>
      <c r="W42" s="264">
        <f t="shared" si="11"/>
        <v>0</v>
      </c>
      <c r="X42" s="264">
        <f t="shared" si="12"/>
        <v>0</v>
      </c>
      <c r="Y42" s="264">
        <f t="shared" si="13"/>
        <v>0</v>
      </c>
      <c r="Z42" s="264">
        <f t="shared" si="14"/>
        <v>0</v>
      </c>
      <c r="AA42" s="264">
        <f t="shared" si="15"/>
        <v>0</v>
      </c>
      <c r="AB42" s="264">
        <f t="shared" si="16"/>
        <v>0</v>
      </c>
      <c r="AC42" s="264">
        <f t="shared" si="17"/>
        <v>0</v>
      </c>
      <c r="AD42" s="163"/>
    </row>
    <row r="43" spans="1:30" ht="26.25">
      <c r="A43" s="425"/>
      <c r="B43" s="426"/>
      <c r="C43" s="437" t="s">
        <v>912</v>
      </c>
      <c r="D43" s="436" t="s">
        <v>913</v>
      </c>
      <c r="E43" s="479"/>
      <c r="F43" s="193"/>
      <c r="G43" s="480">
        <f t="shared" si="0"/>
        <v>0</v>
      </c>
      <c r="H43" s="481"/>
      <c r="I43" s="482"/>
      <c r="J43" s="483"/>
      <c r="K43" s="480">
        <f t="shared" si="1"/>
        <v>0</v>
      </c>
      <c r="L43" s="482"/>
      <c r="M43" s="483"/>
      <c r="N43" s="480">
        <f t="shared" si="2"/>
        <v>0</v>
      </c>
      <c r="O43" s="399">
        <f t="shared" si="3"/>
        <v>0</v>
      </c>
      <c r="P43" s="480">
        <f t="shared" si="4"/>
        <v>0</v>
      </c>
      <c r="Q43" s="480">
        <f t="shared" si="5"/>
        <v>0</v>
      </c>
      <c r="R43" s="264">
        <f t="shared" si="6"/>
        <v>0</v>
      </c>
      <c r="S43" s="264">
        <f t="shared" si="7"/>
        <v>0</v>
      </c>
      <c r="T43" s="264">
        <f t="shared" si="8"/>
        <v>0</v>
      </c>
      <c r="U43" s="264">
        <f t="shared" si="9"/>
        <v>0</v>
      </c>
      <c r="V43" s="264">
        <f t="shared" si="10"/>
        <v>0</v>
      </c>
      <c r="W43" s="264">
        <f t="shared" si="11"/>
        <v>0</v>
      </c>
      <c r="X43" s="264">
        <f t="shared" si="12"/>
        <v>0</v>
      </c>
      <c r="Y43" s="264">
        <f t="shared" si="13"/>
        <v>0</v>
      </c>
      <c r="Z43" s="264">
        <f t="shared" si="14"/>
        <v>0</v>
      </c>
      <c r="AA43" s="264">
        <f t="shared" si="15"/>
        <v>0</v>
      </c>
      <c r="AB43" s="264">
        <f t="shared" si="16"/>
        <v>0</v>
      </c>
      <c r="AC43" s="264">
        <f t="shared" si="17"/>
        <v>0</v>
      </c>
      <c r="AD43" s="163"/>
    </row>
    <row r="44" spans="1:30" ht="12.75">
      <c r="A44" s="425"/>
      <c r="B44" s="426"/>
      <c r="C44" s="437" t="s">
        <v>914</v>
      </c>
      <c r="D44" s="436" t="s">
        <v>915</v>
      </c>
      <c r="E44" s="479"/>
      <c r="F44" s="193"/>
      <c r="G44" s="480">
        <f t="shared" si="0"/>
        <v>0</v>
      </c>
      <c r="H44" s="481"/>
      <c r="I44" s="482"/>
      <c r="J44" s="483"/>
      <c r="K44" s="480">
        <f t="shared" si="1"/>
        <v>0</v>
      </c>
      <c r="L44" s="482"/>
      <c r="M44" s="483"/>
      <c r="N44" s="480">
        <f t="shared" si="2"/>
        <v>0</v>
      </c>
      <c r="O44" s="399">
        <f t="shared" si="3"/>
        <v>0</v>
      </c>
      <c r="P44" s="480">
        <f t="shared" si="4"/>
        <v>0</v>
      </c>
      <c r="Q44" s="480">
        <f t="shared" si="5"/>
        <v>0</v>
      </c>
      <c r="R44" s="264">
        <f t="shared" si="6"/>
        <v>0</v>
      </c>
      <c r="S44" s="264">
        <f t="shared" si="7"/>
        <v>0</v>
      </c>
      <c r="T44" s="264">
        <f t="shared" si="8"/>
        <v>0</v>
      </c>
      <c r="U44" s="264">
        <f t="shared" si="9"/>
        <v>0</v>
      </c>
      <c r="V44" s="264">
        <f t="shared" si="10"/>
        <v>0</v>
      </c>
      <c r="W44" s="264">
        <f t="shared" si="11"/>
        <v>0</v>
      </c>
      <c r="X44" s="264">
        <f t="shared" si="12"/>
        <v>0</v>
      </c>
      <c r="Y44" s="264">
        <f t="shared" si="13"/>
        <v>0</v>
      </c>
      <c r="Z44" s="264">
        <f t="shared" si="14"/>
        <v>0</v>
      </c>
      <c r="AA44" s="264">
        <f t="shared" si="15"/>
        <v>0</v>
      </c>
      <c r="AB44" s="264">
        <f t="shared" si="16"/>
        <v>0</v>
      </c>
      <c r="AC44" s="264">
        <f t="shared" si="17"/>
        <v>0</v>
      </c>
      <c r="AD44" s="163"/>
    </row>
    <row r="45" spans="1:30" ht="12.75">
      <c r="A45" s="425"/>
      <c r="B45" s="426"/>
      <c r="C45" s="437" t="s">
        <v>916</v>
      </c>
      <c r="D45" s="436" t="s">
        <v>917</v>
      </c>
      <c r="E45" s="479"/>
      <c r="F45" s="193"/>
      <c r="G45" s="480">
        <f t="shared" si="0"/>
        <v>0</v>
      </c>
      <c r="H45" s="481"/>
      <c r="I45" s="482"/>
      <c r="J45" s="483"/>
      <c r="K45" s="480">
        <f t="shared" si="1"/>
        <v>0</v>
      </c>
      <c r="L45" s="482"/>
      <c r="M45" s="483"/>
      <c r="N45" s="480">
        <f t="shared" si="2"/>
        <v>0</v>
      </c>
      <c r="O45" s="399">
        <f t="shared" si="3"/>
        <v>0</v>
      </c>
      <c r="P45" s="480">
        <f t="shared" si="4"/>
        <v>0</v>
      </c>
      <c r="Q45" s="480">
        <f t="shared" si="5"/>
        <v>0</v>
      </c>
      <c r="R45" s="264">
        <f t="shared" si="6"/>
        <v>0</v>
      </c>
      <c r="S45" s="264">
        <f t="shared" si="7"/>
        <v>0</v>
      </c>
      <c r="T45" s="264">
        <f t="shared" si="8"/>
        <v>0</v>
      </c>
      <c r="U45" s="264">
        <f t="shared" si="9"/>
        <v>0</v>
      </c>
      <c r="V45" s="264">
        <f t="shared" si="10"/>
        <v>0</v>
      </c>
      <c r="W45" s="264">
        <f t="shared" si="11"/>
        <v>0</v>
      </c>
      <c r="X45" s="264">
        <f t="shared" si="12"/>
        <v>0</v>
      </c>
      <c r="Y45" s="264">
        <f t="shared" si="13"/>
        <v>0</v>
      </c>
      <c r="Z45" s="264">
        <f t="shared" si="14"/>
        <v>0</v>
      </c>
      <c r="AA45" s="264">
        <f t="shared" si="15"/>
        <v>0</v>
      </c>
      <c r="AB45" s="264">
        <f t="shared" si="16"/>
        <v>0</v>
      </c>
      <c r="AC45" s="264">
        <f t="shared" si="17"/>
        <v>0</v>
      </c>
      <c r="AD45" s="163"/>
    </row>
    <row r="46" spans="1:30" ht="26.25">
      <c r="A46" s="425"/>
      <c r="B46" s="426"/>
      <c r="C46" s="437" t="s">
        <v>918</v>
      </c>
      <c r="D46" s="436" t="s">
        <v>919</v>
      </c>
      <c r="E46" s="479"/>
      <c r="F46" s="193"/>
      <c r="G46" s="480">
        <f t="shared" si="0"/>
        <v>0</v>
      </c>
      <c r="H46" s="481"/>
      <c r="I46" s="482"/>
      <c r="J46" s="483"/>
      <c r="K46" s="480">
        <f t="shared" si="1"/>
        <v>0</v>
      </c>
      <c r="L46" s="482"/>
      <c r="M46" s="483"/>
      <c r="N46" s="480">
        <f t="shared" si="2"/>
        <v>0</v>
      </c>
      <c r="O46" s="399">
        <f t="shared" si="3"/>
        <v>0</v>
      </c>
      <c r="P46" s="480">
        <f t="shared" si="4"/>
        <v>0</v>
      </c>
      <c r="Q46" s="480">
        <f t="shared" si="5"/>
        <v>0</v>
      </c>
      <c r="R46" s="264">
        <f t="shared" si="6"/>
        <v>0</v>
      </c>
      <c r="S46" s="264">
        <f t="shared" si="7"/>
        <v>0</v>
      </c>
      <c r="T46" s="264">
        <f t="shared" si="8"/>
        <v>0</v>
      </c>
      <c r="U46" s="264">
        <f t="shared" si="9"/>
        <v>0</v>
      </c>
      <c r="V46" s="264">
        <f t="shared" si="10"/>
        <v>0</v>
      </c>
      <c r="W46" s="264">
        <f t="shared" si="11"/>
        <v>0</v>
      </c>
      <c r="X46" s="264">
        <f t="shared" si="12"/>
        <v>0</v>
      </c>
      <c r="Y46" s="264">
        <f t="shared" si="13"/>
        <v>0</v>
      </c>
      <c r="Z46" s="264">
        <f t="shared" si="14"/>
        <v>0</v>
      </c>
      <c r="AA46" s="264">
        <f t="shared" si="15"/>
        <v>0</v>
      </c>
      <c r="AB46" s="264">
        <f t="shared" si="16"/>
        <v>0</v>
      </c>
      <c r="AC46" s="264">
        <f t="shared" si="17"/>
        <v>0</v>
      </c>
      <c r="AD46" s="163"/>
    </row>
    <row r="47" spans="1:30" ht="26.25">
      <c r="A47" s="425"/>
      <c r="B47" s="426"/>
      <c r="C47" s="437" t="s">
        <v>920</v>
      </c>
      <c r="D47" s="436" t="s">
        <v>921</v>
      </c>
      <c r="E47" s="479"/>
      <c r="F47" s="193"/>
      <c r="G47" s="480">
        <f t="shared" si="0"/>
        <v>0</v>
      </c>
      <c r="H47" s="481"/>
      <c r="I47" s="482"/>
      <c r="J47" s="483"/>
      <c r="K47" s="480">
        <f t="shared" si="1"/>
        <v>0</v>
      </c>
      <c r="L47" s="482"/>
      <c r="M47" s="483"/>
      <c r="N47" s="480">
        <f t="shared" si="2"/>
        <v>0</v>
      </c>
      <c r="O47" s="399">
        <f t="shared" si="3"/>
        <v>0</v>
      </c>
      <c r="P47" s="480">
        <f t="shared" si="4"/>
        <v>0</v>
      </c>
      <c r="Q47" s="480">
        <f t="shared" si="5"/>
        <v>0</v>
      </c>
      <c r="R47" s="264">
        <f t="shared" si="6"/>
        <v>0</v>
      </c>
      <c r="S47" s="264">
        <f t="shared" si="7"/>
        <v>0</v>
      </c>
      <c r="T47" s="264">
        <f t="shared" si="8"/>
        <v>0</v>
      </c>
      <c r="U47" s="264">
        <f t="shared" si="9"/>
        <v>0</v>
      </c>
      <c r="V47" s="264">
        <f t="shared" si="10"/>
        <v>0</v>
      </c>
      <c r="W47" s="264">
        <f t="shared" si="11"/>
        <v>0</v>
      </c>
      <c r="X47" s="264">
        <f t="shared" si="12"/>
        <v>0</v>
      </c>
      <c r="Y47" s="264">
        <f t="shared" si="13"/>
        <v>0</v>
      </c>
      <c r="Z47" s="264">
        <f t="shared" si="14"/>
        <v>0</v>
      </c>
      <c r="AA47" s="264">
        <f t="shared" si="15"/>
        <v>0</v>
      </c>
      <c r="AB47" s="264">
        <f t="shared" si="16"/>
        <v>0</v>
      </c>
      <c r="AC47" s="264">
        <f t="shared" si="17"/>
        <v>0</v>
      </c>
      <c r="AD47" s="163"/>
    </row>
    <row r="48" spans="1:30" ht="12.75">
      <c r="A48" s="425"/>
      <c r="B48" s="426"/>
      <c r="C48" s="437" t="s">
        <v>53</v>
      </c>
      <c r="D48" s="436" t="s">
        <v>193</v>
      </c>
      <c r="E48" s="479"/>
      <c r="F48" s="193"/>
      <c r="G48" s="480">
        <f t="shared" si="0"/>
        <v>0</v>
      </c>
      <c r="H48" s="481"/>
      <c r="I48" s="482"/>
      <c r="J48" s="483"/>
      <c r="K48" s="480">
        <f t="shared" si="1"/>
        <v>0</v>
      </c>
      <c r="L48" s="482"/>
      <c r="M48" s="483"/>
      <c r="N48" s="480">
        <f t="shared" si="2"/>
        <v>0</v>
      </c>
      <c r="O48" s="399">
        <f t="shared" si="3"/>
        <v>0</v>
      </c>
      <c r="P48" s="480">
        <f t="shared" si="4"/>
        <v>0</v>
      </c>
      <c r="Q48" s="480">
        <f t="shared" si="5"/>
        <v>0</v>
      </c>
      <c r="R48" s="264">
        <f t="shared" si="6"/>
        <v>0</v>
      </c>
      <c r="S48" s="264">
        <f t="shared" si="7"/>
        <v>0</v>
      </c>
      <c r="T48" s="264">
        <f t="shared" si="8"/>
        <v>0</v>
      </c>
      <c r="U48" s="264">
        <f t="shared" si="9"/>
        <v>0</v>
      </c>
      <c r="V48" s="264">
        <f t="shared" si="10"/>
        <v>0</v>
      </c>
      <c r="W48" s="264">
        <f t="shared" si="11"/>
        <v>0</v>
      </c>
      <c r="X48" s="264">
        <f t="shared" si="12"/>
        <v>0</v>
      </c>
      <c r="Y48" s="264">
        <f t="shared" si="13"/>
        <v>0</v>
      </c>
      <c r="Z48" s="264">
        <f t="shared" si="14"/>
        <v>0</v>
      </c>
      <c r="AA48" s="264">
        <f t="shared" si="15"/>
        <v>0</v>
      </c>
      <c r="AB48" s="264">
        <f t="shared" si="16"/>
        <v>0</v>
      </c>
      <c r="AC48" s="264">
        <f t="shared" si="17"/>
        <v>0</v>
      </c>
      <c r="AD48" s="163"/>
    </row>
    <row r="49" spans="1:30" ht="12.75">
      <c r="A49" s="425"/>
      <c r="B49" s="426"/>
      <c r="C49" s="437" t="s">
        <v>54</v>
      </c>
      <c r="D49" s="436" t="s">
        <v>194</v>
      </c>
      <c r="E49" s="479"/>
      <c r="F49" s="193"/>
      <c r="G49" s="480">
        <f t="shared" si="0"/>
        <v>0</v>
      </c>
      <c r="H49" s="481"/>
      <c r="I49" s="482"/>
      <c r="J49" s="483"/>
      <c r="K49" s="480">
        <f t="shared" si="1"/>
        <v>0</v>
      </c>
      <c r="L49" s="482"/>
      <c r="M49" s="483"/>
      <c r="N49" s="480">
        <f t="shared" si="2"/>
        <v>0</v>
      </c>
      <c r="O49" s="399">
        <f t="shared" si="3"/>
        <v>0</v>
      </c>
      <c r="P49" s="480">
        <f t="shared" si="4"/>
        <v>0</v>
      </c>
      <c r="Q49" s="480">
        <f t="shared" si="5"/>
        <v>0</v>
      </c>
      <c r="R49" s="264">
        <f t="shared" si="6"/>
        <v>0</v>
      </c>
      <c r="S49" s="264">
        <f t="shared" si="7"/>
        <v>0</v>
      </c>
      <c r="T49" s="264">
        <f t="shared" si="8"/>
        <v>0</v>
      </c>
      <c r="U49" s="264">
        <f t="shared" si="9"/>
        <v>0</v>
      </c>
      <c r="V49" s="264">
        <f t="shared" si="10"/>
        <v>0</v>
      </c>
      <c r="W49" s="264">
        <f t="shared" si="11"/>
        <v>0</v>
      </c>
      <c r="X49" s="264">
        <f t="shared" si="12"/>
        <v>0</v>
      </c>
      <c r="Y49" s="264">
        <f t="shared" si="13"/>
        <v>0</v>
      </c>
      <c r="Z49" s="264">
        <f t="shared" si="14"/>
        <v>0</v>
      </c>
      <c r="AA49" s="264">
        <f t="shared" si="15"/>
        <v>0</v>
      </c>
      <c r="AB49" s="264">
        <f t="shared" si="16"/>
        <v>0</v>
      </c>
      <c r="AC49" s="264">
        <f t="shared" si="17"/>
        <v>0</v>
      </c>
      <c r="AD49" s="163"/>
    </row>
    <row r="50" spans="1:30" ht="12.75">
      <c r="A50" s="425"/>
      <c r="B50" s="426"/>
      <c r="C50" s="437" t="s">
        <v>55</v>
      </c>
      <c r="D50" s="436" t="s">
        <v>195</v>
      </c>
      <c r="E50" s="479"/>
      <c r="F50" s="193"/>
      <c r="G50" s="480">
        <f t="shared" si="0"/>
        <v>0</v>
      </c>
      <c r="H50" s="481"/>
      <c r="I50" s="482"/>
      <c r="J50" s="483"/>
      <c r="K50" s="480">
        <f t="shared" si="1"/>
        <v>0</v>
      </c>
      <c r="L50" s="482"/>
      <c r="M50" s="483"/>
      <c r="N50" s="480">
        <f t="shared" si="2"/>
        <v>0</v>
      </c>
      <c r="O50" s="399">
        <f t="shared" si="3"/>
        <v>0</v>
      </c>
      <c r="P50" s="480">
        <f t="shared" si="4"/>
        <v>0</v>
      </c>
      <c r="Q50" s="480">
        <f t="shared" si="5"/>
        <v>0</v>
      </c>
      <c r="R50" s="264">
        <f t="shared" si="6"/>
        <v>0</v>
      </c>
      <c r="S50" s="264">
        <f t="shared" si="7"/>
        <v>0</v>
      </c>
      <c r="T50" s="264">
        <f t="shared" si="8"/>
        <v>0</v>
      </c>
      <c r="U50" s="264">
        <f t="shared" si="9"/>
        <v>0</v>
      </c>
      <c r="V50" s="264">
        <f t="shared" si="10"/>
        <v>0</v>
      </c>
      <c r="W50" s="264">
        <f t="shared" si="11"/>
        <v>0</v>
      </c>
      <c r="X50" s="264">
        <f t="shared" si="12"/>
        <v>0</v>
      </c>
      <c r="Y50" s="264">
        <f t="shared" si="13"/>
        <v>0</v>
      </c>
      <c r="Z50" s="264">
        <f t="shared" si="14"/>
        <v>0</v>
      </c>
      <c r="AA50" s="264">
        <f t="shared" si="15"/>
        <v>0</v>
      </c>
      <c r="AB50" s="264">
        <f t="shared" si="16"/>
        <v>0</v>
      </c>
      <c r="AC50" s="264">
        <f t="shared" si="17"/>
        <v>0</v>
      </c>
      <c r="AD50" s="163"/>
    </row>
    <row r="51" spans="1:30" ht="26.25">
      <c r="A51" s="425"/>
      <c r="B51" s="426"/>
      <c r="C51" s="437" t="s">
        <v>922</v>
      </c>
      <c r="D51" s="436" t="s">
        <v>923</v>
      </c>
      <c r="E51" s="479"/>
      <c r="F51" s="193"/>
      <c r="G51" s="480">
        <f t="shared" si="0"/>
        <v>0</v>
      </c>
      <c r="H51" s="481"/>
      <c r="I51" s="482"/>
      <c r="J51" s="483"/>
      <c r="K51" s="480">
        <f t="shared" si="1"/>
        <v>0</v>
      </c>
      <c r="L51" s="482"/>
      <c r="M51" s="483"/>
      <c r="N51" s="480">
        <f t="shared" si="2"/>
        <v>0</v>
      </c>
      <c r="O51" s="399">
        <f t="shared" si="3"/>
        <v>0</v>
      </c>
      <c r="P51" s="480">
        <f t="shared" si="4"/>
        <v>0</v>
      </c>
      <c r="Q51" s="480">
        <f t="shared" si="5"/>
        <v>0</v>
      </c>
      <c r="R51" s="264">
        <f t="shared" si="6"/>
        <v>0</v>
      </c>
      <c r="S51" s="264">
        <f t="shared" si="7"/>
        <v>0</v>
      </c>
      <c r="T51" s="264">
        <f t="shared" si="8"/>
        <v>0</v>
      </c>
      <c r="U51" s="264">
        <f t="shared" si="9"/>
        <v>0</v>
      </c>
      <c r="V51" s="264">
        <f t="shared" si="10"/>
        <v>0</v>
      </c>
      <c r="W51" s="264">
        <f t="shared" si="11"/>
        <v>0</v>
      </c>
      <c r="X51" s="264">
        <f t="shared" si="12"/>
        <v>0</v>
      </c>
      <c r="Y51" s="264">
        <f t="shared" si="13"/>
        <v>0</v>
      </c>
      <c r="Z51" s="264">
        <f t="shared" si="14"/>
        <v>0</v>
      </c>
      <c r="AA51" s="264">
        <f t="shared" si="15"/>
        <v>0</v>
      </c>
      <c r="AB51" s="264">
        <f t="shared" si="16"/>
        <v>0</v>
      </c>
      <c r="AC51" s="264">
        <f t="shared" si="17"/>
        <v>0</v>
      </c>
      <c r="AD51" s="163"/>
    </row>
    <row r="52" spans="1:30" ht="26.25">
      <c r="A52" s="425"/>
      <c r="B52" s="426"/>
      <c r="C52" s="437" t="s">
        <v>924</v>
      </c>
      <c r="D52" s="436" t="s">
        <v>925</v>
      </c>
      <c r="E52" s="479"/>
      <c r="F52" s="193"/>
      <c r="G52" s="480">
        <f t="shared" si="0"/>
        <v>0</v>
      </c>
      <c r="H52" s="481"/>
      <c r="I52" s="482"/>
      <c r="J52" s="483"/>
      <c r="K52" s="480">
        <f t="shared" si="1"/>
        <v>0</v>
      </c>
      <c r="L52" s="482"/>
      <c r="M52" s="483"/>
      <c r="N52" s="480">
        <f t="shared" si="2"/>
        <v>0</v>
      </c>
      <c r="O52" s="399">
        <f t="shared" si="3"/>
        <v>0</v>
      </c>
      <c r="P52" s="480">
        <f t="shared" si="4"/>
        <v>0</v>
      </c>
      <c r="Q52" s="480">
        <f t="shared" si="5"/>
        <v>0</v>
      </c>
      <c r="R52" s="264">
        <f t="shared" si="6"/>
        <v>0</v>
      </c>
      <c r="S52" s="264">
        <f t="shared" si="7"/>
        <v>0</v>
      </c>
      <c r="T52" s="264">
        <f t="shared" si="8"/>
        <v>0</v>
      </c>
      <c r="U52" s="264">
        <f t="shared" si="9"/>
        <v>0</v>
      </c>
      <c r="V52" s="264">
        <f t="shared" si="10"/>
        <v>0</v>
      </c>
      <c r="W52" s="264">
        <f t="shared" si="11"/>
        <v>0</v>
      </c>
      <c r="X52" s="264">
        <f t="shared" si="12"/>
        <v>0</v>
      </c>
      <c r="Y52" s="264">
        <f t="shared" si="13"/>
        <v>0</v>
      </c>
      <c r="Z52" s="264">
        <f t="shared" si="14"/>
        <v>0</v>
      </c>
      <c r="AA52" s="264">
        <f t="shared" si="15"/>
        <v>0</v>
      </c>
      <c r="AB52" s="264">
        <f t="shared" si="16"/>
        <v>0</v>
      </c>
      <c r="AC52" s="264">
        <f t="shared" si="17"/>
        <v>0</v>
      </c>
      <c r="AD52" s="163"/>
    </row>
    <row r="53" spans="1:30" ht="12.75">
      <c r="A53" s="425"/>
      <c r="B53" s="426"/>
      <c r="C53" s="437" t="s">
        <v>57</v>
      </c>
      <c r="D53" s="436" t="s">
        <v>197</v>
      </c>
      <c r="E53" s="479"/>
      <c r="F53" s="193"/>
      <c r="G53" s="480">
        <f t="shared" si="0"/>
        <v>0</v>
      </c>
      <c r="H53" s="481"/>
      <c r="I53" s="482"/>
      <c r="J53" s="483"/>
      <c r="K53" s="480">
        <f t="shared" si="1"/>
        <v>0</v>
      </c>
      <c r="L53" s="482"/>
      <c r="M53" s="483"/>
      <c r="N53" s="480">
        <f t="shared" si="2"/>
        <v>0</v>
      </c>
      <c r="O53" s="399">
        <f t="shared" si="3"/>
        <v>0</v>
      </c>
      <c r="P53" s="480">
        <f t="shared" si="4"/>
        <v>0</v>
      </c>
      <c r="Q53" s="480">
        <f t="shared" si="5"/>
        <v>0</v>
      </c>
      <c r="R53" s="264">
        <f t="shared" si="6"/>
        <v>0</v>
      </c>
      <c r="S53" s="264">
        <f t="shared" si="7"/>
        <v>0</v>
      </c>
      <c r="T53" s="264">
        <f t="shared" si="8"/>
        <v>0</v>
      </c>
      <c r="U53" s="264">
        <f t="shared" si="9"/>
        <v>0</v>
      </c>
      <c r="V53" s="264">
        <f t="shared" si="10"/>
        <v>0</v>
      </c>
      <c r="W53" s="264">
        <f t="shared" si="11"/>
        <v>0</v>
      </c>
      <c r="X53" s="264">
        <f t="shared" si="12"/>
        <v>0</v>
      </c>
      <c r="Y53" s="264">
        <f t="shared" si="13"/>
        <v>0</v>
      </c>
      <c r="Z53" s="264">
        <f t="shared" si="14"/>
        <v>0</v>
      </c>
      <c r="AA53" s="264">
        <f t="shared" si="15"/>
        <v>0</v>
      </c>
      <c r="AB53" s="264">
        <f t="shared" si="16"/>
        <v>0</v>
      </c>
      <c r="AC53" s="264">
        <f t="shared" si="17"/>
        <v>0</v>
      </c>
      <c r="AD53" s="163"/>
    </row>
    <row r="54" spans="1:30" ht="12.75">
      <c r="A54" s="425"/>
      <c r="B54" s="426"/>
      <c r="C54" s="437" t="s">
        <v>58</v>
      </c>
      <c r="D54" s="436" t="s">
        <v>198</v>
      </c>
      <c r="E54" s="479"/>
      <c r="F54" s="193"/>
      <c r="G54" s="480">
        <f t="shared" si="0"/>
        <v>0</v>
      </c>
      <c r="H54" s="481"/>
      <c r="I54" s="482"/>
      <c r="J54" s="483"/>
      <c r="K54" s="480">
        <f t="shared" si="1"/>
        <v>0</v>
      </c>
      <c r="L54" s="482"/>
      <c r="M54" s="483"/>
      <c r="N54" s="480">
        <f t="shared" si="2"/>
        <v>0</v>
      </c>
      <c r="O54" s="399">
        <f t="shared" si="3"/>
        <v>0</v>
      </c>
      <c r="P54" s="480">
        <f t="shared" si="4"/>
        <v>0</v>
      </c>
      <c r="Q54" s="480">
        <f t="shared" si="5"/>
        <v>0</v>
      </c>
      <c r="R54" s="264">
        <f t="shared" si="6"/>
        <v>0</v>
      </c>
      <c r="S54" s="264">
        <f t="shared" si="7"/>
        <v>0</v>
      </c>
      <c r="T54" s="264">
        <f t="shared" si="8"/>
        <v>0</v>
      </c>
      <c r="U54" s="264">
        <f t="shared" si="9"/>
        <v>0</v>
      </c>
      <c r="V54" s="264">
        <f t="shared" si="10"/>
        <v>0</v>
      </c>
      <c r="W54" s="264">
        <f t="shared" si="11"/>
        <v>0</v>
      </c>
      <c r="X54" s="264">
        <f t="shared" si="12"/>
        <v>0</v>
      </c>
      <c r="Y54" s="264">
        <f t="shared" si="13"/>
        <v>0</v>
      </c>
      <c r="Z54" s="264">
        <f t="shared" si="14"/>
        <v>0</v>
      </c>
      <c r="AA54" s="264">
        <f t="shared" si="15"/>
        <v>0</v>
      </c>
      <c r="AB54" s="264">
        <f t="shared" si="16"/>
        <v>0</v>
      </c>
      <c r="AC54" s="264">
        <f t="shared" si="17"/>
        <v>0</v>
      </c>
      <c r="AD54" s="163"/>
    </row>
    <row r="55" spans="1:30" ht="12.75">
      <c r="A55" s="425"/>
      <c r="B55" s="426"/>
      <c r="C55" s="423" t="s">
        <v>59</v>
      </c>
      <c r="D55" s="432" t="s">
        <v>199</v>
      </c>
      <c r="E55" s="479"/>
      <c r="F55" s="193"/>
      <c r="G55" s="480">
        <f t="shared" si="0"/>
        <v>0</v>
      </c>
      <c r="H55" s="481"/>
      <c r="I55" s="482"/>
      <c r="J55" s="483"/>
      <c r="K55" s="480">
        <f t="shared" si="1"/>
        <v>0</v>
      </c>
      <c r="L55" s="482"/>
      <c r="M55" s="483"/>
      <c r="N55" s="480">
        <f t="shared" si="2"/>
        <v>0</v>
      </c>
      <c r="O55" s="399">
        <f t="shared" si="3"/>
        <v>0</v>
      </c>
      <c r="P55" s="480">
        <f t="shared" si="4"/>
        <v>0</v>
      </c>
      <c r="Q55" s="480">
        <f t="shared" si="5"/>
        <v>0</v>
      </c>
      <c r="R55" s="264">
        <f t="shared" si="6"/>
        <v>0</v>
      </c>
      <c r="S55" s="264">
        <f t="shared" si="7"/>
        <v>0</v>
      </c>
      <c r="T55" s="264">
        <f t="shared" si="8"/>
        <v>0</v>
      </c>
      <c r="U55" s="264">
        <f t="shared" si="9"/>
        <v>0</v>
      </c>
      <c r="V55" s="264">
        <f t="shared" si="10"/>
        <v>0</v>
      </c>
      <c r="W55" s="264">
        <f t="shared" si="11"/>
        <v>0</v>
      </c>
      <c r="X55" s="264">
        <f t="shared" si="12"/>
        <v>0</v>
      </c>
      <c r="Y55" s="264">
        <f t="shared" si="13"/>
        <v>0</v>
      </c>
      <c r="Z55" s="264">
        <f t="shared" si="14"/>
        <v>0</v>
      </c>
      <c r="AA55" s="264">
        <f t="shared" si="15"/>
        <v>0</v>
      </c>
      <c r="AB55" s="264">
        <f t="shared" si="16"/>
        <v>0</v>
      </c>
      <c r="AC55" s="264">
        <f t="shared" si="17"/>
        <v>0</v>
      </c>
      <c r="AD55" s="163"/>
    </row>
    <row r="56" spans="1:30" ht="12.75">
      <c r="A56" s="438" t="s">
        <v>1045</v>
      </c>
      <c r="B56" s="433" t="s">
        <v>503</v>
      </c>
      <c r="C56" s="423" t="s">
        <v>60</v>
      </c>
      <c r="D56" s="432" t="s">
        <v>503</v>
      </c>
      <c r="E56" s="479"/>
      <c r="F56" s="193"/>
      <c r="G56" s="480">
        <f t="shared" si="0"/>
        <v>0</v>
      </c>
      <c r="H56" s="481"/>
      <c r="I56" s="482"/>
      <c r="J56" s="483"/>
      <c r="K56" s="480">
        <f t="shared" si="1"/>
        <v>0</v>
      </c>
      <c r="L56" s="482"/>
      <c r="M56" s="483"/>
      <c r="N56" s="480">
        <f t="shared" si="2"/>
        <v>0</v>
      </c>
      <c r="O56" s="399">
        <f t="shared" si="3"/>
        <v>0</v>
      </c>
      <c r="P56" s="480">
        <f t="shared" si="4"/>
        <v>0</v>
      </c>
      <c r="Q56" s="480">
        <f t="shared" si="5"/>
        <v>0</v>
      </c>
      <c r="R56" s="264">
        <f t="shared" si="6"/>
        <v>0</v>
      </c>
      <c r="S56" s="264">
        <f t="shared" si="7"/>
        <v>0</v>
      </c>
      <c r="T56" s="264">
        <f t="shared" si="8"/>
        <v>0</v>
      </c>
      <c r="U56" s="264">
        <f t="shared" si="9"/>
        <v>0</v>
      </c>
      <c r="V56" s="264">
        <f t="shared" si="10"/>
        <v>0</v>
      </c>
      <c r="W56" s="264">
        <f t="shared" si="11"/>
        <v>0</v>
      </c>
      <c r="X56" s="264">
        <f t="shared" si="12"/>
        <v>0</v>
      </c>
      <c r="Y56" s="264">
        <f t="shared" si="13"/>
        <v>0</v>
      </c>
      <c r="Z56" s="264">
        <f t="shared" si="14"/>
        <v>0</v>
      </c>
      <c r="AA56" s="264">
        <f t="shared" si="15"/>
        <v>0</v>
      </c>
      <c r="AB56" s="264">
        <f t="shared" si="16"/>
        <v>0</v>
      </c>
      <c r="AC56" s="264">
        <f t="shared" si="17"/>
        <v>0</v>
      </c>
      <c r="AD56" s="163"/>
    </row>
    <row r="57" spans="1:30" ht="12.75">
      <c r="A57" s="438" t="s">
        <v>1046</v>
      </c>
      <c r="B57" s="433" t="s">
        <v>504</v>
      </c>
      <c r="C57" s="423" t="s">
        <v>61</v>
      </c>
      <c r="D57" s="432" t="s">
        <v>205</v>
      </c>
      <c r="E57" s="479"/>
      <c r="F57" s="193"/>
      <c r="G57" s="480">
        <f t="shared" si="0"/>
        <v>0</v>
      </c>
      <c r="H57" s="481"/>
      <c r="I57" s="482"/>
      <c r="J57" s="483"/>
      <c r="K57" s="480">
        <f t="shared" si="1"/>
        <v>0</v>
      </c>
      <c r="L57" s="482"/>
      <c r="M57" s="483"/>
      <c r="N57" s="480">
        <f t="shared" si="2"/>
        <v>0</v>
      </c>
      <c r="O57" s="399">
        <f t="shared" si="3"/>
        <v>0</v>
      </c>
      <c r="P57" s="480">
        <f t="shared" si="4"/>
        <v>0</v>
      </c>
      <c r="Q57" s="480">
        <f t="shared" si="5"/>
        <v>0</v>
      </c>
      <c r="R57" s="264">
        <f t="shared" si="6"/>
        <v>0</v>
      </c>
      <c r="S57" s="264">
        <f t="shared" si="7"/>
        <v>0</v>
      </c>
      <c r="T57" s="264">
        <f t="shared" si="8"/>
        <v>0</v>
      </c>
      <c r="U57" s="264">
        <f t="shared" si="9"/>
        <v>0</v>
      </c>
      <c r="V57" s="264">
        <f t="shared" si="10"/>
        <v>0</v>
      </c>
      <c r="W57" s="264">
        <f t="shared" si="11"/>
        <v>0</v>
      </c>
      <c r="X57" s="264">
        <f t="shared" si="12"/>
        <v>0</v>
      </c>
      <c r="Y57" s="264">
        <f t="shared" si="13"/>
        <v>0</v>
      </c>
      <c r="Z57" s="264">
        <f t="shared" si="14"/>
        <v>0</v>
      </c>
      <c r="AA57" s="264">
        <f t="shared" si="15"/>
        <v>0</v>
      </c>
      <c r="AB57" s="264">
        <f t="shared" si="16"/>
        <v>0</v>
      </c>
      <c r="AC57" s="264">
        <f t="shared" si="17"/>
        <v>0</v>
      </c>
      <c r="AD57" s="163"/>
    </row>
    <row r="58" spans="1:30" ht="12.75">
      <c r="A58" s="439" t="s">
        <v>1047</v>
      </c>
      <c r="B58" s="422" t="s">
        <v>507</v>
      </c>
      <c r="C58" s="431" t="s">
        <v>926</v>
      </c>
      <c r="D58" s="432" t="s">
        <v>507</v>
      </c>
      <c r="E58" s="479"/>
      <c r="F58" s="193"/>
      <c r="G58" s="480">
        <f t="shared" si="0"/>
        <v>0</v>
      </c>
      <c r="H58" s="481"/>
      <c r="I58" s="482"/>
      <c r="J58" s="483"/>
      <c r="K58" s="480">
        <f t="shared" si="1"/>
        <v>0</v>
      </c>
      <c r="L58" s="482"/>
      <c r="M58" s="483"/>
      <c r="N58" s="480">
        <f t="shared" si="2"/>
        <v>0</v>
      </c>
      <c r="O58" s="399">
        <f t="shared" si="3"/>
        <v>0</v>
      </c>
      <c r="P58" s="480">
        <f t="shared" si="4"/>
        <v>0</v>
      </c>
      <c r="Q58" s="480">
        <f t="shared" si="5"/>
        <v>0</v>
      </c>
      <c r="R58" s="264">
        <f t="shared" si="6"/>
        <v>0</v>
      </c>
      <c r="S58" s="264">
        <f t="shared" si="7"/>
        <v>0</v>
      </c>
      <c r="T58" s="264">
        <f t="shared" si="8"/>
        <v>0</v>
      </c>
      <c r="U58" s="264">
        <f t="shared" si="9"/>
        <v>0</v>
      </c>
      <c r="V58" s="264">
        <f t="shared" si="10"/>
        <v>0</v>
      </c>
      <c r="W58" s="264">
        <f t="shared" si="11"/>
        <v>0</v>
      </c>
      <c r="X58" s="264">
        <f t="shared" si="12"/>
        <v>0</v>
      </c>
      <c r="Y58" s="264">
        <f t="shared" si="13"/>
        <v>0</v>
      </c>
      <c r="Z58" s="264">
        <f t="shared" si="14"/>
        <v>0</v>
      </c>
      <c r="AA58" s="264">
        <f t="shared" si="15"/>
        <v>0</v>
      </c>
      <c r="AB58" s="264">
        <f t="shared" si="16"/>
        <v>0</v>
      </c>
      <c r="AC58" s="264">
        <f t="shared" si="17"/>
        <v>0</v>
      </c>
      <c r="AD58" s="163"/>
    </row>
    <row r="59" spans="1:30" ht="26.25" customHeight="1">
      <c r="A59" s="573" t="s">
        <v>1048</v>
      </c>
      <c r="B59" s="560" t="s">
        <v>509</v>
      </c>
      <c r="C59" s="423" t="s">
        <v>711</v>
      </c>
      <c r="D59" s="432" t="s">
        <v>509</v>
      </c>
      <c r="E59" s="479"/>
      <c r="F59" s="193"/>
      <c r="G59" s="480">
        <f t="shared" si="0"/>
        <v>0</v>
      </c>
      <c r="H59" s="481"/>
      <c r="I59" s="482"/>
      <c r="J59" s="483"/>
      <c r="K59" s="480">
        <f t="shared" si="1"/>
        <v>0</v>
      </c>
      <c r="L59" s="482"/>
      <c r="M59" s="483"/>
      <c r="N59" s="480">
        <f t="shared" si="2"/>
        <v>0</v>
      </c>
      <c r="O59" s="399">
        <f t="shared" si="3"/>
        <v>0</v>
      </c>
      <c r="P59" s="480">
        <f t="shared" si="4"/>
        <v>0</v>
      </c>
      <c r="Q59" s="480">
        <f t="shared" si="5"/>
        <v>0</v>
      </c>
      <c r="R59" s="264">
        <f t="shared" si="6"/>
        <v>0</v>
      </c>
      <c r="S59" s="264">
        <f t="shared" si="7"/>
        <v>0</v>
      </c>
      <c r="T59" s="264">
        <f t="shared" si="8"/>
        <v>0</v>
      </c>
      <c r="U59" s="264">
        <f t="shared" si="9"/>
        <v>0</v>
      </c>
      <c r="V59" s="264">
        <f t="shared" si="10"/>
        <v>0</v>
      </c>
      <c r="W59" s="264">
        <f t="shared" si="11"/>
        <v>0</v>
      </c>
      <c r="X59" s="264">
        <f t="shared" si="12"/>
        <v>0</v>
      </c>
      <c r="Y59" s="264">
        <f t="shared" si="13"/>
        <v>0</v>
      </c>
      <c r="Z59" s="264">
        <f t="shared" si="14"/>
        <v>0</v>
      </c>
      <c r="AA59" s="264">
        <f t="shared" si="15"/>
        <v>0</v>
      </c>
      <c r="AB59" s="264">
        <f t="shared" si="16"/>
        <v>0</v>
      </c>
      <c r="AC59" s="264">
        <f t="shared" si="17"/>
        <v>0</v>
      </c>
      <c r="AD59" s="163"/>
    </row>
    <row r="60" spans="1:30" ht="12.75">
      <c r="A60" s="574"/>
      <c r="B60" s="567"/>
      <c r="C60" s="440" t="s">
        <v>712</v>
      </c>
      <c r="D60" s="441" t="s">
        <v>927</v>
      </c>
      <c r="E60" s="479"/>
      <c r="F60" s="193"/>
      <c r="G60" s="480">
        <f t="shared" si="0"/>
        <v>0</v>
      </c>
      <c r="H60" s="481"/>
      <c r="I60" s="482"/>
      <c r="J60" s="483"/>
      <c r="K60" s="480">
        <f t="shared" si="1"/>
        <v>0</v>
      </c>
      <c r="L60" s="482"/>
      <c r="M60" s="483"/>
      <c r="N60" s="480">
        <f t="shared" si="2"/>
        <v>0</v>
      </c>
      <c r="O60" s="399">
        <f t="shared" si="3"/>
        <v>0</v>
      </c>
      <c r="P60" s="480">
        <f t="shared" si="4"/>
        <v>0</v>
      </c>
      <c r="Q60" s="480">
        <f t="shared" si="5"/>
        <v>0</v>
      </c>
      <c r="R60" s="264">
        <f t="shared" si="6"/>
        <v>0</v>
      </c>
      <c r="S60" s="264">
        <f t="shared" si="7"/>
        <v>0</v>
      </c>
      <c r="T60" s="264">
        <f t="shared" si="8"/>
        <v>0</v>
      </c>
      <c r="U60" s="264">
        <f t="shared" si="9"/>
        <v>0</v>
      </c>
      <c r="V60" s="264">
        <f t="shared" si="10"/>
        <v>0</v>
      </c>
      <c r="W60" s="264">
        <f t="shared" si="11"/>
        <v>0</v>
      </c>
      <c r="X60" s="264">
        <f t="shared" si="12"/>
        <v>0</v>
      </c>
      <c r="Y60" s="264">
        <f t="shared" si="13"/>
        <v>0</v>
      </c>
      <c r="Z60" s="264">
        <f t="shared" si="14"/>
        <v>0</v>
      </c>
      <c r="AA60" s="264">
        <f t="shared" si="15"/>
        <v>0</v>
      </c>
      <c r="AB60" s="264">
        <f t="shared" si="16"/>
        <v>0</v>
      </c>
      <c r="AC60" s="264">
        <f t="shared" si="17"/>
        <v>0</v>
      </c>
      <c r="AD60" s="163"/>
    </row>
    <row r="61" spans="1:30" ht="26.25">
      <c r="A61" s="439" t="s">
        <v>1049</v>
      </c>
      <c r="B61" s="422" t="s">
        <v>510</v>
      </c>
      <c r="C61" s="423" t="s">
        <v>64</v>
      </c>
      <c r="D61" s="432" t="s">
        <v>510</v>
      </c>
      <c r="E61" s="479"/>
      <c r="F61" s="193"/>
      <c r="G61" s="480">
        <f t="shared" si="0"/>
        <v>0</v>
      </c>
      <c r="H61" s="481"/>
      <c r="I61" s="482"/>
      <c r="J61" s="483"/>
      <c r="K61" s="480">
        <f t="shared" si="1"/>
        <v>0</v>
      </c>
      <c r="L61" s="482"/>
      <c r="M61" s="483"/>
      <c r="N61" s="480">
        <f t="shared" si="2"/>
        <v>0</v>
      </c>
      <c r="O61" s="399">
        <f t="shared" si="3"/>
        <v>0</v>
      </c>
      <c r="P61" s="480">
        <f t="shared" si="4"/>
        <v>0</v>
      </c>
      <c r="Q61" s="480">
        <f t="shared" si="5"/>
        <v>0</v>
      </c>
      <c r="R61" s="264">
        <f t="shared" si="6"/>
        <v>0</v>
      </c>
      <c r="S61" s="264">
        <f t="shared" si="7"/>
        <v>0</v>
      </c>
      <c r="T61" s="264">
        <f t="shared" si="8"/>
        <v>0</v>
      </c>
      <c r="U61" s="264">
        <f t="shared" si="9"/>
        <v>0</v>
      </c>
      <c r="V61" s="264">
        <f t="shared" si="10"/>
        <v>0</v>
      </c>
      <c r="W61" s="264">
        <f t="shared" si="11"/>
        <v>0</v>
      </c>
      <c r="X61" s="264">
        <f t="shared" si="12"/>
        <v>0</v>
      </c>
      <c r="Y61" s="264">
        <f t="shared" si="13"/>
        <v>0</v>
      </c>
      <c r="Z61" s="264">
        <f t="shared" si="14"/>
        <v>0</v>
      </c>
      <c r="AA61" s="264">
        <f t="shared" si="15"/>
        <v>0</v>
      </c>
      <c r="AB61" s="264">
        <f t="shared" si="16"/>
        <v>0</v>
      </c>
      <c r="AC61" s="264">
        <f t="shared" si="17"/>
        <v>0</v>
      </c>
      <c r="AD61" s="163"/>
    </row>
    <row r="62" spans="1:30" ht="12.75">
      <c r="A62" s="559" t="s">
        <v>1050</v>
      </c>
      <c r="B62" s="559" t="s">
        <v>714</v>
      </c>
      <c r="C62" s="431" t="s">
        <v>65</v>
      </c>
      <c r="D62" s="432" t="s">
        <v>206</v>
      </c>
      <c r="E62" s="479"/>
      <c r="F62" s="193"/>
      <c r="G62" s="480">
        <f t="shared" si="0"/>
        <v>0</v>
      </c>
      <c r="H62" s="481"/>
      <c r="I62" s="482"/>
      <c r="J62" s="483"/>
      <c r="K62" s="480">
        <f t="shared" si="1"/>
        <v>0</v>
      </c>
      <c r="L62" s="482"/>
      <c r="M62" s="483"/>
      <c r="N62" s="480">
        <f t="shared" si="2"/>
        <v>0</v>
      </c>
      <c r="O62" s="399">
        <f t="shared" si="3"/>
        <v>0</v>
      </c>
      <c r="P62" s="480">
        <f t="shared" si="4"/>
        <v>0</v>
      </c>
      <c r="Q62" s="480">
        <f t="shared" si="5"/>
        <v>0</v>
      </c>
      <c r="R62" s="264">
        <f t="shared" si="6"/>
        <v>0</v>
      </c>
      <c r="S62" s="264">
        <f t="shared" si="7"/>
        <v>0</v>
      </c>
      <c r="T62" s="264">
        <f t="shared" si="8"/>
        <v>0</v>
      </c>
      <c r="U62" s="264">
        <f t="shared" si="9"/>
        <v>0</v>
      </c>
      <c r="V62" s="264">
        <f t="shared" si="10"/>
        <v>0</v>
      </c>
      <c r="W62" s="264">
        <f t="shared" si="11"/>
        <v>0</v>
      </c>
      <c r="X62" s="264">
        <f t="shared" si="12"/>
        <v>0</v>
      </c>
      <c r="Y62" s="264">
        <f t="shared" si="13"/>
        <v>0</v>
      </c>
      <c r="Z62" s="264">
        <f t="shared" si="14"/>
        <v>0</v>
      </c>
      <c r="AA62" s="264">
        <f t="shared" si="15"/>
        <v>0</v>
      </c>
      <c r="AB62" s="264">
        <f t="shared" si="16"/>
        <v>0</v>
      </c>
      <c r="AC62" s="264">
        <f t="shared" si="17"/>
        <v>0</v>
      </c>
      <c r="AD62" s="163"/>
    </row>
    <row r="63" spans="1:30" ht="26.25">
      <c r="A63" s="559"/>
      <c r="B63" s="559"/>
      <c r="C63" s="431" t="s">
        <v>66</v>
      </c>
      <c r="D63" s="432" t="s">
        <v>207</v>
      </c>
      <c r="E63" s="479"/>
      <c r="F63" s="193"/>
      <c r="G63" s="480">
        <f t="shared" si="0"/>
        <v>0</v>
      </c>
      <c r="H63" s="481"/>
      <c r="I63" s="482"/>
      <c r="J63" s="483"/>
      <c r="K63" s="480">
        <f t="shared" si="1"/>
        <v>0</v>
      </c>
      <c r="L63" s="482"/>
      <c r="M63" s="483"/>
      <c r="N63" s="480">
        <f t="shared" si="2"/>
        <v>0</v>
      </c>
      <c r="O63" s="399">
        <f t="shared" si="3"/>
        <v>0</v>
      </c>
      <c r="P63" s="480">
        <f t="shared" si="4"/>
        <v>0</v>
      </c>
      <c r="Q63" s="480">
        <f t="shared" si="5"/>
        <v>0</v>
      </c>
      <c r="R63" s="264">
        <f t="shared" si="6"/>
        <v>0</v>
      </c>
      <c r="S63" s="264">
        <f t="shared" si="7"/>
        <v>0</v>
      </c>
      <c r="T63" s="264">
        <f t="shared" si="8"/>
        <v>0</v>
      </c>
      <c r="U63" s="264">
        <f t="shared" si="9"/>
        <v>0</v>
      </c>
      <c r="V63" s="264">
        <f t="shared" si="10"/>
        <v>0</v>
      </c>
      <c r="W63" s="264">
        <f t="shared" si="11"/>
        <v>0</v>
      </c>
      <c r="X63" s="264">
        <f t="shared" si="12"/>
        <v>0</v>
      </c>
      <c r="Y63" s="264">
        <f t="shared" si="13"/>
        <v>0</v>
      </c>
      <c r="Z63" s="264">
        <f t="shared" si="14"/>
        <v>0</v>
      </c>
      <c r="AA63" s="264">
        <f t="shared" si="15"/>
        <v>0</v>
      </c>
      <c r="AB63" s="264">
        <f t="shared" si="16"/>
        <v>0</v>
      </c>
      <c r="AC63" s="264">
        <f t="shared" si="17"/>
        <v>0</v>
      </c>
      <c r="AD63" s="163"/>
    </row>
    <row r="64" spans="1:30" ht="12.75">
      <c r="A64" s="559"/>
      <c r="B64" s="559"/>
      <c r="C64" s="431" t="s">
        <v>67</v>
      </c>
      <c r="D64" s="432" t="s">
        <v>208</v>
      </c>
      <c r="E64" s="479"/>
      <c r="F64" s="193"/>
      <c r="G64" s="480">
        <f t="shared" si="0"/>
        <v>0</v>
      </c>
      <c r="H64" s="481"/>
      <c r="I64" s="482"/>
      <c r="J64" s="483"/>
      <c r="K64" s="480">
        <f t="shared" si="1"/>
        <v>0</v>
      </c>
      <c r="L64" s="482"/>
      <c r="M64" s="483"/>
      <c r="N64" s="480">
        <f t="shared" si="2"/>
        <v>0</v>
      </c>
      <c r="O64" s="399">
        <f t="shared" si="3"/>
        <v>0</v>
      </c>
      <c r="P64" s="480">
        <f t="shared" si="4"/>
        <v>0</v>
      </c>
      <c r="Q64" s="480">
        <f t="shared" si="5"/>
        <v>0</v>
      </c>
      <c r="R64" s="264">
        <f t="shared" si="6"/>
        <v>0</v>
      </c>
      <c r="S64" s="264">
        <f t="shared" si="7"/>
        <v>0</v>
      </c>
      <c r="T64" s="264">
        <f t="shared" si="8"/>
        <v>0</v>
      </c>
      <c r="U64" s="264">
        <f t="shared" si="9"/>
        <v>0</v>
      </c>
      <c r="V64" s="264">
        <f t="shared" si="10"/>
        <v>0</v>
      </c>
      <c r="W64" s="264">
        <f t="shared" si="11"/>
        <v>0</v>
      </c>
      <c r="X64" s="264">
        <f t="shared" si="12"/>
        <v>0</v>
      </c>
      <c r="Y64" s="264">
        <f t="shared" si="13"/>
        <v>0</v>
      </c>
      <c r="Z64" s="264">
        <f t="shared" si="14"/>
        <v>0</v>
      </c>
      <c r="AA64" s="264">
        <f t="shared" si="15"/>
        <v>0</v>
      </c>
      <c r="AB64" s="264">
        <f t="shared" si="16"/>
        <v>0</v>
      </c>
      <c r="AC64" s="264">
        <f t="shared" si="17"/>
        <v>0</v>
      </c>
      <c r="AD64" s="163"/>
    </row>
    <row r="65" spans="1:30" ht="26.25">
      <c r="A65" s="559"/>
      <c r="B65" s="559"/>
      <c r="C65" s="431" t="s">
        <v>68</v>
      </c>
      <c r="D65" s="432" t="s">
        <v>209</v>
      </c>
      <c r="E65" s="479"/>
      <c r="F65" s="193"/>
      <c r="G65" s="480">
        <f t="shared" si="0"/>
        <v>0</v>
      </c>
      <c r="H65" s="481"/>
      <c r="I65" s="482"/>
      <c r="J65" s="483"/>
      <c r="K65" s="480">
        <f t="shared" si="1"/>
        <v>0</v>
      </c>
      <c r="L65" s="482"/>
      <c r="M65" s="483"/>
      <c r="N65" s="480">
        <f t="shared" si="2"/>
        <v>0</v>
      </c>
      <c r="O65" s="399">
        <f t="shared" si="3"/>
        <v>0</v>
      </c>
      <c r="P65" s="480">
        <f t="shared" si="4"/>
        <v>0</v>
      </c>
      <c r="Q65" s="480">
        <f t="shared" si="5"/>
        <v>0</v>
      </c>
      <c r="R65" s="264">
        <f t="shared" si="6"/>
        <v>0</v>
      </c>
      <c r="S65" s="264">
        <f t="shared" si="7"/>
        <v>0</v>
      </c>
      <c r="T65" s="264">
        <f t="shared" si="8"/>
        <v>0</v>
      </c>
      <c r="U65" s="264">
        <f t="shared" si="9"/>
        <v>0</v>
      </c>
      <c r="V65" s="264">
        <f t="shared" si="10"/>
        <v>0</v>
      </c>
      <c r="W65" s="264">
        <f t="shared" si="11"/>
        <v>0</v>
      </c>
      <c r="X65" s="264">
        <f t="shared" si="12"/>
        <v>0</v>
      </c>
      <c r="Y65" s="264">
        <f t="shared" si="13"/>
        <v>0</v>
      </c>
      <c r="Z65" s="264">
        <f t="shared" si="14"/>
        <v>0</v>
      </c>
      <c r="AA65" s="264">
        <f t="shared" si="15"/>
        <v>0</v>
      </c>
      <c r="AB65" s="264">
        <f t="shared" si="16"/>
        <v>0</v>
      </c>
      <c r="AC65" s="264">
        <f t="shared" si="17"/>
        <v>0</v>
      </c>
      <c r="AD65" s="163"/>
    </row>
    <row r="66" spans="1:30" ht="26.25">
      <c r="A66" s="559"/>
      <c r="B66" s="559"/>
      <c r="C66" s="442" t="s">
        <v>69</v>
      </c>
      <c r="D66" s="443" t="s">
        <v>210</v>
      </c>
      <c r="E66" s="479"/>
      <c r="F66" s="193"/>
      <c r="G66" s="480">
        <f t="shared" si="0"/>
        <v>0</v>
      </c>
      <c r="H66" s="481"/>
      <c r="I66" s="482"/>
      <c r="J66" s="483"/>
      <c r="K66" s="480">
        <f t="shared" si="1"/>
        <v>0</v>
      </c>
      <c r="L66" s="482"/>
      <c r="M66" s="483"/>
      <c r="N66" s="480">
        <f t="shared" si="2"/>
        <v>0</v>
      </c>
      <c r="O66" s="399">
        <f t="shared" si="3"/>
        <v>0</v>
      </c>
      <c r="P66" s="480">
        <f t="shared" si="4"/>
        <v>0</v>
      </c>
      <c r="Q66" s="480">
        <f t="shared" si="5"/>
        <v>0</v>
      </c>
      <c r="R66" s="264">
        <f t="shared" si="6"/>
        <v>0</v>
      </c>
      <c r="S66" s="264">
        <f t="shared" si="7"/>
        <v>0</v>
      </c>
      <c r="T66" s="264">
        <f t="shared" si="8"/>
        <v>0</v>
      </c>
      <c r="U66" s="264">
        <f t="shared" si="9"/>
        <v>0</v>
      </c>
      <c r="V66" s="264">
        <f t="shared" si="10"/>
        <v>0</v>
      </c>
      <c r="W66" s="264">
        <f t="shared" si="11"/>
        <v>0</v>
      </c>
      <c r="X66" s="264">
        <f t="shared" si="12"/>
        <v>0</v>
      </c>
      <c r="Y66" s="264">
        <f t="shared" si="13"/>
        <v>0</v>
      </c>
      <c r="Z66" s="264">
        <f t="shared" si="14"/>
        <v>0</v>
      </c>
      <c r="AA66" s="264">
        <f t="shared" si="15"/>
        <v>0</v>
      </c>
      <c r="AB66" s="264">
        <f t="shared" si="16"/>
        <v>0</v>
      </c>
      <c r="AC66" s="264">
        <f t="shared" si="17"/>
        <v>0</v>
      </c>
      <c r="AD66" s="163"/>
    </row>
    <row r="67" spans="1:30" ht="26.25">
      <c r="A67" s="559"/>
      <c r="B67" s="559"/>
      <c r="C67" s="431" t="s">
        <v>70</v>
      </c>
      <c r="D67" s="432" t="s">
        <v>211</v>
      </c>
      <c r="E67" s="479"/>
      <c r="F67" s="193"/>
      <c r="G67" s="480">
        <f t="shared" si="0"/>
        <v>0</v>
      </c>
      <c r="H67" s="481"/>
      <c r="I67" s="482"/>
      <c r="J67" s="483"/>
      <c r="K67" s="480">
        <f t="shared" si="1"/>
        <v>0</v>
      </c>
      <c r="L67" s="482"/>
      <c r="M67" s="483"/>
      <c r="N67" s="480">
        <f t="shared" si="2"/>
        <v>0</v>
      </c>
      <c r="O67" s="399">
        <f t="shared" si="3"/>
        <v>0</v>
      </c>
      <c r="P67" s="480">
        <f t="shared" si="4"/>
        <v>0</v>
      </c>
      <c r="Q67" s="480">
        <f t="shared" si="5"/>
        <v>0</v>
      </c>
      <c r="R67" s="264">
        <f t="shared" si="6"/>
        <v>0</v>
      </c>
      <c r="S67" s="264">
        <f t="shared" si="7"/>
        <v>0</v>
      </c>
      <c r="T67" s="264">
        <f t="shared" si="8"/>
        <v>0</v>
      </c>
      <c r="U67" s="264">
        <f t="shared" si="9"/>
        <v>0</v>
      </c>
      <c r="V67" s="264">
        <f t="shared" si="10"/>
        <v>0</v>
      </c>
      <c r="W67" s="264">
        <f t="shared" si="11"/>
        <v>0</v>
      </c>
      <c r="X67" s="264">
        <f t="shared" si="12"/>
        <v>0</v>
      </c>
      <c r="Y67" s="264">
        <f t="shared" si="13"/>
        <v>0</v>
      </c>
      <c r="Z67" s="264">
        <f t="shared" si="14"/>
        <v>0</v>
      </c>
      <c r="AA67" s="264">
        <f t="shared" si="15"/>
        <v>0</v>
      </c>
      <c r="AB67" s="264">
        <f t="shared" si="16"/>
        <v>0</v>
      </c>
      <c r="AC67" s="264">
        <f t="shared" si="17"/>
        <v>0</v>
      </c>
      <c r="AD67" s="163"/>
    </row>
    <row r="68" spans="1:30" ht="26.25">
      <c r="A68" s="559"/>
      <c r="B68" s="559"/>
      <c r="C68" s="423" t="s">
        <v>71</v>
      </c>
      <c r="D68" s="443" t="s">
        <v>212</v>
      </c>
      <c r="E68" s="479"/>
      <c r="F68" s="193"/>
      <c r="G68" s="480">
        <f t="shared" si="0"/>
        <v>0</v>
      </c>
      <c r="H68" s="481"/>
      <c r="I68" s="482"/>
      <c r="J68" s="483"/>
      <c r="K68" s="480">
        <f t="shared" si="1"/>
        <v>0</v>
      </c>
      <c r="L68" s="482"/>
      <c r="M68" s="483"/>
      <c r="N68" s="480">
        <f t="shared" si="2"/>
        <v>0</v>
      </c>
      <c r="O68" s="399">
        <f t="shared" si="3"/>
        <v>0</v>
      </c>
      <c r="P68" s="480">
        <f t="shared" si="4"/>
        <v>0</v>
      </c>
      <c r="Q68" s="480">
        <f t="shared" si="5"/>
        <v>0</v>
      </c>
      <c r="R68" s="264">
        <f t="shared" si="6"/>
        <v>0</v>
      </c>
      <c r="S68" s="264">
        <f t="shared" si="7"/>
        <v>0</v>
      </c>
      <c r="T68" s="264">
        <f t="shared" si="8"/>
        <v>0</v>
      </c>
      <c r="U68" s="264">
        <f t="shared" si="9"/>
        <v>0</v>
      </c>
      <c r="V68" s="264">
        <f t="shared" si="10"/>
        <v>0</v>
      </c>
      <c r="W68" s="264">
        <f t="shared" si="11"/>
        <v>0</v>
      </c>
      <c r="X68" s="264">
        <f t="shared" si="12"/>
        <v>0</v>
      </c>
      <c r="Y68" s="264">
        <f t="shared" si="13"/>
        <v>0</v>
      </c>
      <c r="Z68" s="264">
        <f t="shared" si="14"/>
        <v>0</v>
      </c>
      <c r="AA68" s="264">
        <f t="shared" si="15"/>
        <v>0</v>
      </c>
      <c r="AB68" s="264">
        <f t="shared" si="16"/>
        <v>0</v>
      </c>
      <c r="AC68" s="264">
        <f t="shared" si="17"/>
        <v>0</v>
      </c>
      <c r="AD68" s="163"/>
    </row>
    <row r="69" spans="1:30" ht="39">
      <c r="A69" s="429"/>
      <c r="B69" s="429"/>
      <c r="C69" s="442" t="s">
        <v>72</v>
      </c>
      <c r="D69" s="443" t="s">
        <v>213</v>
      </c>
      <c r="E69" s="479"/>
      <c r="F69" s="193"/>
      <c r="G69" s="480">
        <f t="shared" si="0"/>
        <v>0</v>
      </c>
      <c r="H69" s="481"/>
      <c r="I69" s="482"/>
      <c r="J69" s="483"/>
      <c r="K69" s="480">
        <f t="shared" si="1"/>
        <v>0</v>
      </c>
      <c r="L69" s="482"/>
      <c r="M69" s="483"/>
      <c r="N69" s="480">
        <f t="shared" si="2"/>
        <v>0</v>
      </c>
      <c r="O69" s="399">
        <f t="shared" si="3"/>
        <v>0</v>
      </c>
      <c r="P69" s="480">
        <f t="shared" si="4"/>
        <v>0</v>
      </c>
      <c r="Q69" s="480">
        <f t="shared" si="5"/>
        <v>0</v>
      </c>
      <c r="R69" s="264">
        <f t="shared" si="6"/>
        <v>0</v>
      </c>
      <c r="S69" s="264">
        <f t="shared" si="7"/>
        <v>0</v>
      </c>
      <c r="T69" s="264">
        <f t="shared" si="8"/>
        <v>0</v>
      </c>
      <c r="U69" s="264">
        <f t="shared" si="9"/>
        <v>0</v>
      </c>
      <c r="V69" s="264">
        <f t="shared" si="10"/>
        <v>0</v>
      </c>
      <c r="W69" s="264">
        <f t="shared" si="11"/>
        <v>0</v>
      </c>
      <c r="X69" s="264">
        <f t="shared" si="12"/>
        <v>0</v>
      </c>
      <c r="Y69" s="264">
        <f t="shared" si="13"/>
        <v>0</v>
      </c>
      <c r="Z69" s="264">
        <f t="shared" si="14"/>
        <v>0</v>
      </c>
      <c r="AA69" s="264">
        <f t="shared" si="15"/>
        <v>0</v>
      </c>
      <c r="AB69" s="264">
        <f t="shared" si="16"/>
        <v>0</v>
      </c>
      <c r="AC69" s="264">
        <f t="shared" si="17"/>
        <v>0</v>
      </c>
      <c r="AD69" s="163"/>
    </row>
    <row r="70" spans="1:30" ht="26.25">
      <c r="A70" s="429"/>
      <c r="B70" s="429"/>
      <c r="C70" s="431" t="s">
        <v>73</v>
      </c>
      <c r="D70" s="432" t="s">
        <v>218</v>
      </c>
      <c r="E70" s="479"/>
      <c r="F70" s="193"/>
      <c r="G70" s="480">
        <f t="shared" si="0"/>
        <v>0</v>
      </c>
      <c r="H70" s="481"/>
      <c r="I70" s="482"/>
      <c r="J70" s="483"/>
      <c r="K70" s="480">
        <f t="shared" si="1"/>
        <v>0</v>
      </c>
      <c r="L70" s="482"/>
      <c r="M70" s="483"/>
      <c r="N70" s="480">
        <f t="shared" si="2"/>
        <v>0</v>
      </c>
      <c r="O70" s="399">
        <f t="shared" si="3"/>
        <v>0</v>
      </c>
      <c r="P70" s="480">
        <f t="shared" si="4"/>
        <v>0</v>
      </c>
      <c r="Q70" s="480">
        <f t="shared" si="5"/>
        <v>0</v>
      </c>
      <c r="R70" s="264">
        <f t="shared" si="6"/>
        <v>0</v>
      </c>
      <c r="S70" s="264">
        <f t="shared" si="7"/>
        <v>0</v>
      </c>
      <c r="T70" s="264">
        <f t="shared" si="8"/>
        <v>0</v>
      </c>
      <c r="U70" s="264">
        <f t="shared" si="9"/>
        <v>0</v>
      </c>
      <c r="V70" s="264">
        <f t="shared" si="10"/>
        <v>0</v>
      </c>
      <c r="W70" s="264">
        <f t="shared" si="11"/>
        <v>0</v>
      </c>
      <c r="X70" s="264">
        <f t="shared" si="12"/>
        <v>0</v>
      </c>
      <c r="Y70" s="264">
        <f t="shared" si="13"/>
        <v>0</v>
      </c>
      <c r="Z70" s="264">
        <f t="shared" si="14"/>
        <v>0</v>
      </c>
      <c r="AA70" s="264">
        <f t="shared" si="15"/>
        <v>0</v>
      </c>
      <c r="AB70" s="264">
        <f t="shared" si="16"/>
        <v>0</v>
      </c>
      <c r="AC70" s="264">
        <f t="shared" si="17"/>
        <v>0</v>
      </c>
      <c r="AD70" s="163"/>
    </row>
    <row r="71" spans="1:30" ht="26.25">
      <c r="A71" s="429"/>
      <c r="B71" s="429"/>
      <c r="C71" s="431" t="s">
        <v>74</v>
      </c>
      <c r="D71" s="432" t="s">
        <v>219</v>
      </c>
      <c r="E71" s="479"/>
      <c r="F71" s="193"/>
      <c r="G71" s="480">
        <f t="shared" si="0"/>
        <v>0</v>
      </c>
      <c r="H71" s="481"/>
      <c r="I71" s="482"/>
      <c r="J71" s="483"/>
      <c r="K71" s="480">
        <f t="shared" si="1"/>
        <v>0</v>
      </c>
      <c r="L71" s="482"/>
      <c r="M71" s="483"/>
      <c r="N71" s="480">
        <f t="shared" si="2"/>
        <v>0</v>
      </c>
      <c r="O71" s="399">
        <f t="shared" si="3"/>
        <v>0</v>
      </c>
      <c r="P71" s="480">
        <f t="shared" si="4"/>
        <v>0</v>
      </c>
      <c r="Q71" s="480">
        <f t="shared" si="5"/>
        <v>0</v>
      </c>
      <c r="R71" s="264">
        <f t="shared" si="6"/>
        <v>0</v>
      </c>
      <c r="S71" s="264">
        <f t="shared" si="7"/>
        <v>0</v>
      </c>
      <c r="T71" s="264">
        <f t="shared" si="8"/>
        <v>0</v>
      </c>
      <c r="U71" s="264">
        <f t="shared" si="9"/>
        <v>0</v>
      </c>
      <c r="V71" s="264">
        <f t="shared" si="10"/>
        <v>0</v>
      </c>
      <c r="W71" s="264">
        <f t="shared" si="11"/>
        <v>0</v>
      </c>
      <c r="X71" s="264">
        <f t="shared" si="12"/>
        <v>0</v>
      </c>
      <c r="Y71" s="264">
        <f t="shared" si="13"/>
        <v>0</v>
      </c>
      <c r="Z71" s="264">
        <f t="shared" si="14"/>
        <v>0</v>
      </c>
      <c r="AA71" s="264">
        <f t="shared" si="15"/>
        <v>0</v>
      </c>
      <c r="AB71" s="264">
        <f t="shared" si="16"/>
        <v>0</v>
      </c>
      <c r="AC71" s="264">
        <f t="shared" si="17"/>
        <v>0</v>
      </c>
      <c r="AD71" s="163"/>
    </row>
    <row r="72" spans="1:30" ht="26.25">
      <c r="A72" s="429"/>
      <c r="B72" s="429"/>
      <c r="C72" s="431" t="s">
        <v>75</v>
      </c>
      <c r="D72" s="432" t="s">
        <v>220</v>
      </c>
      <c r="E72" s="479"/>
      <c r="F72" s="193"/>
      <c r="G72" s="480">
        <f t="shared" si="0"/>
        <v>0</v>
      </c>
      <c r="H72" s="481"/>
      <c r="I72" s="482"/>
      <c r="J72" s="483"/>
      <c r="K72" s="480">
        <f t="shared" si="1"/>
        <v>0</v>
      </c>
      <c r="L72" s="482"/>
      <c r="M72" s="483"/>
      <c r="N72" s="480">
        <f t="shared" si="2"/>
        <v>0</v>
      </c>
      <c r="O72" s="399">
        <f t="shared" si="3"/>
        <v>0</v>
      </c>
      <c r="P72" s="480">
        <f t="shared" si="4"/>
        <v>0</v>
      </c>
      <c r="Q72" s="480">
        <f t="shared" si="5"/>
        <v>0</v>
      </c>
      <c r="R72" s="264">
        <f t="shared" si="6"/>
        <v>0</v>
      </c>
      <c r="S72" s="264">
        <f t="shared" si="7"/>
        <v>0</v>
      </c>
      <c r="T72" s="264">
        <f t="shared" si="8"/>
        <v>0</v>
      </c>
      <c r="U72" s="264">
        <f t="shared" si="9"/>
        <v>0</v>
      </c>
      <c r="V72" s="264">
        <f t="shared" si="10"/>
        <v>0</v>
      </c>
      <c r="W72" s="264">
        <f t="shared" si="11"/>
        <v>0</v>
      </c>
      <c r="X72" s="264">
        <f t="shared" si="12"/>
        <v>0</v>
      </c>
      <c r="Y72" s="264">
        <f t="shared" si="13"/>
        <v>0</v>
      </c>
      <c r="Z72" s="264">
        <f t="shared" si="14"/>
        <v>0</v>
      </c>
      <c r="AA72" s="264">
        <f t="shared" si="15"/>
        <v>0</v>
      </c>
      <c r="AB72" s="264">
        <f t="shared" si="16"/>
        <v>0</v>
      </c>
      <c r="AC72" s="264">
        <f t="shared" si="17"/>
        <v>0</v>
      </c>
      <c r="AD72" s="163"/>
    </row>
    <row r="73" spans="1:30" ht="26.25">
      <c r="A73" s="429"/>
      <c r="B73" s="429"/>
      <c r="C73" s="431" t="s">
        <v>76</v>
      </c>
      <c r="D73" s="432" t="s">
        <v>221</v>
      </c>
      <c r="E73" s="479"/>
      <c r="F73" s="193"/>
      <c r="G73" s="480">
        <f aca="true" t="shared" si="18" ref="G73:G136">F73*E73</f>
        <v>0</v>
      </c>
      <c r="H73" s="481"/>
      <c r="I73" s="482"/>
      <c r="J73" s="483"/>
      <c r="K73" s="480">
        <f aca="true" t="shared" si="19" ref="K73:K136">J73*I73</f>
        <v>0</v>
      </c>
      <c r="L73" s="482"/>
      <c r="M73" s="483"/>
      <c r="N73" s="480">
        <f aca="true" t="shared" si="20" ref="N73:N131">M73*L73</f>
        <v>0</v>
      </c>
      <c r="O73" s="399">
        <f aca="true" t="shared" si="21" ref="O73:O131">I73+L73</f>
        <v>0</v>
      </c>
      <c r="P73" s="480">
        <f aca="true" t="shared" si="22" ref="P73:P131">K73+N73</f>
        <v>0</v>
      </c>
      <c r="Q73" s="480">
        <f aca="true" t="shared" si="23" ref="Q73:Q131">O73*F73</f>
        <v>0</v>
      </c>
      <c r="R73" s="264">
        <f aca="true" t="shared" si="24" ref="R73:R136">IF($H73&lt;=50%,$G73,0)</f>
        <v>0</v>
      </c>
      <c r="S73" s="264">
        <f aca="true" t="shared" si="25" ref="S73:S136">IF($H73&lt;=50%,$Q73,0)</f>
        <v>0</v>
      </c>
      <c r="T73" s="264">
        <f aca="true" t="shared" si="26" ref="T73:T136">IF(AND($H73&lt;=60%,$H73&gt;50%),$G73,0)</f>
        <v>0</v>
      </c>
      <c r="U73" s="264">
        <f aca="true" t="shared" si="27" ref="U73:U136">IF(AND($H73&lt;=60%,$H73&gt;50%),$Q73,0)</f>
        <v>0</v>
      </c>
      <c r="V73" s="264">
        <f aca="true" t="shared" si="28" ref="V73:V136">IF(AND($H73&lt;=70%,$H73&gt;60%),$G73,0)</f>
        <v>0</v>
      </c>
      <c r="W73" s="264">
        <f aca="true" t="shared" si="29" ref="W73:W136">IF(AND($H73&lt;=70%,$H73&gt;60%),$Q73,0)</f>
        <v>0</v>
      </c>
      <c r="X73" s="264">
        <f aca="true" t="shared" si="30" ref="X73:X136">IF(AND($H73&lt;=80%,$H73&gt;70%),$G73,0)</f>
        <v>0</v>
      </c>
      <c r="Y73" s="264">
        <f aca="true" t="shared" si="31" ref="Y73:Y136">IF(AND($H73&lt;=80%,$H73&gt;70%),$Q73,0)</f>
        <v>0</v>
      </c>
      <c r="Z73" s="264">
        <f aca="true" t="shared" si="32" ref="Z73:Z136">IF(AND($H73&lt;=90%,$H73&gt;80%),$G73,0)</f>
        <v>0</v>
      </c>
      <c r="AA73" s="264">
        <f aca="true" t="shared" si="33" ref="AA73:AA136">IF(AND($H73&lt;=90%,$H73&gt;80%),$Q73,0)</f>
        <v>0</v>
      </c>
      <c r="AB73" s="264">
        <f aca="true" t="shared" si="34" ref="AB73:AB136">IF(AND($H73&lt;=100%,$H73&gt;90%),$G73,0)</f>
        <v>0</v>
      </c>
      <c r="AC73" s="264">
        <f aca="true" t="shared" si="35" ref="AC73:AC136">IF(AND($H73&lt;=100%,$H73&gt;90%),$Q73,0)</f>
        <v>0</v>
      </c>
      <c r="AD73" s="163"/>
    </row>
    <row r="74" spans="1:30" ht="26.25">
      <c r="A74" s="429"/>
      <c r="B74" s="429"/>
      <c r="C74" s="431" t="s">
        <v>77</v>
      </c>
      <c r="D74" s="432" t="s">
        <v>222</v>
      </c>
      <c r="E74" s="479"/>
      <c r="F74" s="193"/>
      <c r="G74" s="480">
        <f t="shared" si="18"/>
        <v>0</v>
      </c>
      <c r="H74" s="481"/>
      <c r="I74" s="482"/>
      <c r="J74" s="483"/>
      <c r="K74" s="480">
        <f t="shared" si="19"/>
        <v>0</v>
      </c>
      <c r="L74" s="482"/>
      <c r="M74" s="483"/>
      <c r="N74" s="480">
        <f t="shared" si="20"/>
        <v>0</v>
      </c>
      <c r="O74" s="399">
        <f t="shared" si="21"/>
        <v>0</v>
      </c>
      <c r="P74" s="480">
        <f t="shared" si="22"/>
        <v>0</v>
      </c>
      <c r="Q74" s="480">
        <f t="shared" si="23"/>
        <v>0</v>
      </c>
      <c r="R74" s="264">
        <f t="shared" si="24"/>
        <v>0</v>
      </c>
      <c r="S74" s="264">
        <f t="shared" si="25"/>
        <v>0</v>
      </c>
      <c r="T74" s="264">
        <f t="shared" si="26"/>
        <v>0</v>
      </c>
      <c r="U74" s="264">
        <f t="shared" si="27"/>
        <v>0</v>
      </c>
      <c r="V74" s="264">
        <f t="shared" si="28"/>
        <v>0</v>
      </c>
      <c r="W74" s="264">
        <f t="shared" si="29"/>
        <v>0</v>
      </c>
      <c r="X74" s="264">
        <f t="shared" si="30"/>
        <v>0</v>
      </c>
      <c r="Y74" s="264">
        <f t="shared" si="31"/>
        <v>0</v>
      </c>
      <c r="Z74" s="264">
        <f t="shared" si="32"/>
        <v>0</v>
      </c>
      <c r="AA74" s="264">
        <f t="shared" si="33"/>
        <v>0</v>
      </c>
      <c r="AB74" s="264">
        <f t="shared" si="34"/>
        <v>0</v>
      </c>
      <c r="AC74" s="264">
        <f t="shared" si="35"/>
        <v>0</v>
      </c>
      <c r="AD74" s="163"/>
    </row>
    <row r="75" spans="1:30" ht="26.25">
      <c r="A75" s="435"/>
      <c r="B75" s="435"/>
      <c r="C75" s="431" t="s">
        <v>78</v>
      </c>
      <c r="D75" s="432" t="s">
        <v>223</v>
      </c>
      <c r="E75" s="479"/>
      <c r="F75" s="193"/>
      <c r="G75" s="480">
        <f t="shared" si="18"/>
        <v>0</v>
      </c>
      <c r="H75" s="481"/>
      <c r="I75" s="482"/>
      <c r="J75" s="483"/>
      <c r="K75" s="480">
        <f t="shared" si="19"/>
        <v>0</v>
      </c>
      <c r="L75" s="482"/>
      <c r="M75" s="483"/>
      <c r="N75" s="480">
        <f t="shared" si="20"/>
        <v>0</v>
      </c>
      <c r="O75" s="399">
        <f t="shared" si="21"/>
        <v>0</v>
      </c>
      <c r="P75" s="480">
        <f t="shared" si="22"/>
        <v>0</v>
      </c>
      <c r="Q75" s="480">
        <f t="shared" si="23"/>
        <v>0</v>
      </c>
      <c r="R75" s="264">
        <f t="shared" si="24"/>
        <v>0</v>
      </c>
      <c r="S75" s="264">
        <f t="shared" si="25"/>
        <v>0</v>
      </c>
      <c r="T75" s="264">
        <f t="shared" si="26"/>
        <v>0</v>
      </c>
      <c r="U75" s="264">
        <f t="shared" si="27"/>
        <v>0</v>
      </c>
      <c r="V75" s="264">
        <f t="shared" si="28"/>
        <v>0</v>
      </c>
      <c r="W75" s="264">
        <f t="shared" si="29"/>
        <v>0</v>
      </c>
      <c r="X75" s="264">
        <f t="shared" si="30"/>
        <v>0</v>
      </c>
      <c r="Y75" s="264">
        <f t="shared" si="31"/>
        <v>0</v>
      </c>
      <c r="Z75" s="264">
        <f t="shared" si="32"/>
        <v>0</v>
      </c>
      <c r="AA75" s="264">
        <f t="shared" si="33"/>
        <v>0</v>
      </c>
      <c r="AB75" s="264">
        <f t="shared" si="34"/>
        <v>0</v>
      </c>
      <c r="AC75" s="264">
        <f t="shared" si="35"/>
        <v>0</v>
      </c>
      <c r="AD75" s="163"/>
    </row>
    <row r="76" spans="1:30" ht="26.25">
      <c r="A76" s="444" t="s">
        <v>1051</v>
      </c>
      <c r="B76" s="426" t="s">
        <v>514</v>
      </c>
      <c r="C76" s="423" t="s">
        <v>79</v>
      </c>
      <c r="D76" s="432" t="s">
        <v>224</v>
      </c>
      <c r="E76" s="479"/>
      <c r="F76" s="193"/>
      <c r="G76" s="480">
        <f t="shared" si="18"/>
        <v>0</v>
      </c>
      <c r="H76" s="481"/>
      <c r="I76" s="482"/>
      <c r="J76" s="483"/>
      <c r="K76" s="480">
        <f t="shared" si="19"/>
        <v>0</v>
      </c>
      <c r="L76" s="482"/>
      <c r="M76" s="483"/>
      <c r="N76" s="480">
        <f t="shared" si="20"/>
        <v>0</v>
      </c>
      <c r="O76" s="399">
        <f t="shared" si="21"/>
        <v>0</v>
      </c>
      <c r="P76" s="480">
        <f t="shared" si="22"/>
        <v>0</v>
      </c>
      <c r="Q76" s="480">
        <f t="shared" si="23"/>
        <v>0</v>
      </c>
      <c r="R76" s="264">
        <f t="shared" si="24"/>
        <v>0</v>
      </c>
      <c r="S76" s="264">
        <f t="shared" si="25"/>
        <v>0</v>
      </c>
      <c r="T76" s="264">
        <f t="shared" si="26"/>
        <v>0</v>
      </c>
      <c r="U76" s="264">
        <f t="shared" si="27"/>
        <v>0</v>
      </c>
      <c r="V76" s="264">
        <f t="shared" si="28"/>
        <v>0</v>
      </c>
      <c r="W76" s="264">
        <f t="shared" si="29"/>
        <v>0</v>
      </c>
      <c r="X76" s="264">
        <f t="shared" si="30"/>
        <v>0</v>
      </c>
      <c r="Y76" s="264">
        <f t="shared" si="31"/>
        <v>0</v>
      </c>
      <c r="Z76" s="264">
        <f t="shared" si="32"/>
        <v>0</v>
      </c>
      <c r="AA76" s="264">
        <f t="shared" si="33"/>
        <v>0</v>
      </c>
      <c r="AB76" s="264">
        <f t="shared" si="34"/>
        <v>0</v>
      </c>
      <c r="AC76" s="264">
        <f t="shared" si="35"/>
        <v>0</v>
      </c>
      <c r="AD76" s="163"/>
    </row>
    <row r="77" spans="1:30" ht="26.25">
      <c r="A77" s="560" t="s">
        <v>1052</v>
      </c>
      <c r="B77" s="560" t="s">
        <v>10</v>
      </c>
      <c r="C77" s="423" t="s">
        <v>80</v>
      </c>
      <c r="D77" s="424" t="s">
        <v>225</v>
      </c>
      <c r="E77" s="479"/>
      <c r="F77" s="193"/>
      <c r="G77" s="480">
        <f t="shared" si="18"/>
        <v>0</v>
      </c>
      <c r="H77" s="481"/>
      <c r="I77" s="482"/>
      <c r="J77" s="483"/>
      <c r="K77" s="480">
        <f t="shared" si="19"/>
        <v>0</v>
      </c>
      <c r="L77" s="482"/>
      <c r="M77" s="483"/>
      <c r="N77" s="480">
        <f t="shared" si="20"/>
        <v>0</v>
      </c>
      <c r="O77" s="399">
        <f t="shared" si="21"/>
        <v>0</v>
      </c>
      <c r="P77" s="480">
        <f t="shared" si="22"/>
        <v>0</v>
      </c>
      <c r="Q77" s="480">
        <f t="shared" si="23"/>
        <v>0</v>
      </c>
      <c r="R77" s="264">
        <f t="shared" si="24"/>
        <v>0</v>
      </c>
      <c r="S77" s="264">
        <f t="shared" si="25"/>
        <v>0</v>
      </c>
      <c r="T77" s="264">
        <f t="shared" si="26"/>
        <v>0</v>
      </c>
      <c r="U77" s="264">
        <f t="shared" si="27"/>
        <v>0</v>
      </c>
      <c r="V77" s="264">
        <f t="shared" si="28"/>
        <v>0</v>
      </c>
      <c r="W77" s="264">
        <f t="shared" si="29"/>
        <v>0</v>
      </c>
      <c r="X77" s="264">
        <f t="shared" si="30"/>
        <v>0</v>
      </c>
      <c r="Y77" s="264">
        <f t="shared" si="31"/>
        <v>0</v>
      </c>
      <c r="Z77" s="264">
        <f t="shared" si="32"/>
        <v>0</v>
      </c>
      <c r="AA77" s="264">
        <f t="shared" si="33"/>
        <v>0</v>
      </c>
      <c r="AB77" s="264">
        <f t="shared" si="34"/>
        <v>0</v>
      </c>
      <c r="AC77" s="264">
        <f t="shared" si="35"/>
        <v>0</v>
      </c>
      <c r="AD77" s="163"/>
    </row>
    <row r="78" spans="1:30" ht="39">
      <c r="A78" s="535"/>
      <c r="B78" s="535"/>
      <c r="C78" s="423" t="s">
        <v>928</v>
      </c>
      <c r="D78" s="445" t="s">
        <v>929</v>
      </c>
      <c r="E78" s="479"/>
      <c r="F78" s="193"/>
      <c r="G78" s="480">
        <f t="shared" si="18"/>
        <v>0</v>
      </c>
      <c r="H78" s="481"/>
      <c r="I78" s="482"/>
      <c r="J78" s="483"/>
      <c r="K78" s="480">
        <f t="shared" si="19"/>
        <v>0</v>
      </c>
      <c r="L78" s="482"/>
      <c r="M78" s="483"/>
      <c r="N78" s="480">
        <f t="shared" si="20"/>
        <v>0</v>
      </c>
      <c r="O78" s="399">
        <f t="shared" si="21"/>
        <v>0</v>
      </c>
      <c r="P78" s="480">
        <f t="shared" si="22"/>
        <v>0</v>
      </c>
      <c r="Q78" s="480">
        <f t="shared" si="23"/>
        <v>0</v>
      </c>
      <c r="R78" s="264">
        <f t="shared" si="24"/>
        <v>0</v>
      </c>
      <c r="S78" s="264">
        <f t="shared" si="25"/>
        <v>0</v>
      </c>
      <c r="T78" s="264">
        <f t="shared" si="26"/>
        <v>0</v>
      </c>
      <c r="U78" s="264">
        <f t="shared" si="27"/>
        <v>0</v>
      </c>
      <c r="V78" s="264">
        <f t="shared" si="28"/>
        <v>0</v>
      </c>
      <c r="W78" s="264">
        <f t="shared" si="29"/>
        <v>0</v>
      </c>
      <c r="X78" s="264">
        <f t="shared" si="30"/>
        <v>0</v>
      </c>
      <c r="Y78" s="264">
        <f t="shared" si="31"/>
        <v>0</v>
      </c>
      <c r="Z78" s="264">
        <f t="shared" si="32"/>
        <v>0</v>
      </c>
      <c r="AA78" s="264">
        <f t="shared" si="33"/>
        <v>0</v>
      </c>
      <c r="AB78" s="264">
        <f t="shared" si="34"/>
        <v>0</v>
      </c>
      <c r="AC78" s="264">
        <f t="shared" si="35"/>
        <v>0</v>
      </c>
      <c r="AD78" s="163"/>
    </row>
    <row r="79" spans="1:30" ht="26.25">
      <c r="A79" s="439" t="s">
        <v>1053</v>
      </c>
      <c r="B79" s="422" t="s">
        <v>12</v>
      </c>
      <c r="C79" s="446" t="s">
        <v>97</v>
      </c>
      <c r="D79" s="445" t="s">
        <v>265</v>
      </c>
      <c r="E79" s="479"/>
      <c r="F79" s="193"/>
      <c r="G79" s="480">
        <f t="shared" si="18"/>
        <v>0</v>
      </c>
      <c r="H79" s="481"/>
      <c r="I79" s="482"/>
      <c r="J79" s="483"/>
      <c r="K79" s="480">
        <f t="shared" si="19"/>
        <v>0</v>
      </c>
      <c r="L79" s="482"/>
      <c r="M79" s="483"/>
      <c r="N79" s="480">
        <f t="shared" si="20"/>
        <v>0</v>
      </c>
      <c r="O79" s="399">
        <f t="shared" si="21"/>
        <v>0</v>
      </c>
      <c r="P79" s="480">
        <f t="shared" si="22"/>
        <v>0</v>
      </c>
      <c r="Q79" s="480">
        <f t="shared" si="23"/>
        <v>0</v>
      </c>
      <c r="R79" s="264">
        <f t="shared" si="24"/>
        <v>0</v>
      </c>
      <c r="S79" s="264">
        <f t="shared" si="25"/>
        <v>0</v>
      </c>
      <c r="T79" s="264">
        <f t="shared" si="26"/>
        <v>0</v>
      </c>
      <c r="U79" s="264">
        <f t="shared" si="27"/>
        <v>0</v>
      </c>
      <c r="V79" s="264">
        <f t="shared" si="28"/>
        <v>0</v>
      </c>
      <c r="W79" s="264">
        <f t="shared" si="29"/>
        <v>0</v>
      </c>
      <c r="X79" s="264">
        <f t="shared" si="30"/>
        <v>0</v>
      </c>
      <c r="Y79" s="264">
        <f t="shared" si="31"/>
        <v>0</v>
      </c>
      <c r="Z79" s="264">
        <f t="shared" si="32"/>
        <v>0</v>
      </c>
      <c r="AA79" s="264">
        <f t="shared" si="33"/>
        <v>0</v>
      </c>
      <c r="AB79" s="264">
        <f t="shared" si="34"/>
        <v>0</v>
      </c>
      <c r="AC79" s="264">
        <f t="shared" si="35"/>
        <v>0</v>
      </c>
      <c r="AD79" s="163"/>
    </row>
    <row r="80" spans="1:30" ht="26.25">
      <c r="A80" s="427"/>
      <c r="B80" s="428"/>
      <c r="C80" s="447" t="s">
        <v>96</v>
      </c>
      <c r="D80" s="445" t="s">
        <v>264</v>
      </c>
      <c r="E80" s="479"/>
      <c r="F80" s="193"/>
      <c r="G80" s="480">
        <f t="shared" si="18"/>
        <v>0</v>
      </c>
      <c r="H80" s="481"/>
      <c r="I80" s="482"/>
      <c r="J80" s="483"/>
      <c r="K80" s="480">
        <f t="shared" si="19"/>
        <v>0</v>
      </c>
      <c r="L80" s="482"/>
      <c r="M80" s="483"/>
      <c r="N80" s="480">
        <f t="shared" si="20"/>
        <v>0</v>
      </c>
      <c r="O80" s="399">
        <f t="shared" si="21"/>
        <v>0</v>
      </c>
      <c r="P80" s="480">
        <f t="shared" si="22"/>
        <v>0</v>
      </c>
      <c r="Q80" s="480">
        <f t="shared" si="23"/>
        <v>0</v>
      </c>
      <c r="R80" s="264">
        <f t="shared" si="24"/>
        <v>0</v>
      </c>
      <c r="S80" s="264">
        <f t="shared" si="25"/>
        <v>0</v>
      </c>
      <c r="T80" s="264">
        <f t="shared" si="26"/>
        <v>0</v>
      </c>
      <c r="U80" s="264">
        <f t="shared" si="27"/>
        <v>0</v>
      </c>
      <c r="V80" s="264">
        <f t="shared" si="28"/>
        <v>0</v>
      </c>
      <c r="W80" s="264">
        <f t="shared" si="29"/>
        <v>0</v>
      </c>
      <c r="X80" s="264">
        <f t="shared" si="30"/>
        <v>0</v>
      </c>
      <c r="Y80" s="264">
        <f t="shared" si="31"/>
        <v>0</v>
      </c>
      <c r="Z80" s="264">
        <f t="shared" si="32"/>
        <v>0</v>
      </c>
      <c r="AA80" s="264">
        <f t="shared" si="33"/>
        <v>0</v>
      </c>
      <c r="AB80" s="264">
        <f t="shared" si="34"/>
        <v>0</v>
      </c>
      <c r="AC80" s="264">
        <f t="shared" si="35"/>
        <v>0</v>
      </c>
      <c r="AD80" s="163"/>
    </row>
    <row r="81" spans="1:30" ht="26.25">
      <c r="A81" s="565" t="s">
        <v>1054</v>
      </c>
      <c r="B81" s="560" t="s">
        <v>13</v>
      </c>
      <c r="C81" s="446" t="s">
        <v>98</v>
      </c>
      <c r="D81" s="445" t="s">
        <v>930</v>
      </c>
      <c r="E81" s="479"/>
      <c r="F81" s="193"/>
      <c r="G81" s="480">
        <f t="shared" si="18"/>
        <v>0</v>
      </c>
      <c r="H81" s="481"/>
      <c r="I81" s="482"/>
      <c r="J81" s="483"/>
      <c r="K81" s="480">
        <f t="shared" si="19"/>
        <v>0</v>
      </c>
      <c r="L81" s="482"/>
      <c r="M81" s="483"/>
      <c r="N81" s="480">
        <f t="shared" si="20"/>
        <v>0</v>
      </c>
      <c r="O81" s="399">
        <f t="shared" si="21"/>
        <v>0</v>
      </c>
      <c r="P81" s="480">
        <f t="shared" si="22"/>
        <v>0</v>
      </c>
      <c r="Q81" s="480">
        <f t="shared" si="23"/>
        <v>0</v>
      </c>
      <c r="R81" s="264">
        <f t="shared" si="24"/>
        <v>0</v>
      </c>
      <c r="S81" s="264">
        <f t="shared" si="25"/>
        <v>0</v>
      </c>
      <c r="T81" s="264">
        <f t="shared" si="26"/>
        <v>0</v>
      </c>
      <c r="U81" s="264">
        <f t="shared" si="27"/>
        <v>0</v>
      </c>
      <c r="V81" s="264">
        <f t="shared" si="28"/>
        <v>0</v>
      </c>
      <c r="W81" s="264">
        <f t="shared" si="29"/>
        <v>0</v>
      </c>
      <c r="X81" s="264">
        <f t="shared" si="30"/>
        <v>0</v>
      </c>
      <c r="Y81" s="264">
        <f t="shared" si="31"/>
        <v>0</v>
      </c>
      <c r="Z81" s="264">
        <f t="shared" si="32"/>
        <v>0</v>
      </c>
      <c r="AA81" s="264">
        <f t="shared" si="33"/>
        <v>0</v>
      </c>
      <c r="AB81" s="264">
        <f t="shared" si="34"/>
        <v>0</v>
      </c>
      <c r="AC81" s="264">
        <f t="shared" si="35"/>
        <v>0</v>
      </c>
      <c r="AD81" s="163"/>
    </row>
    <row r="82" spans="1:30" ht="26.25">
      <c r="A82" s="566"/>
      <c r="B82" s="567"/>
      <c r="C82" s="446" t="s">
        <v>99</v>
      </c>
      <c r="D82" s="445" t="s">
        <v>931</v>
      </c>
      <c r="E82" s="479"/>
      <c r="F82" s="193"/>
      <c r="G82" s="480">
        <f t="shared" si="18"/>
        <v>0</v>
      </c>
      <c r="H82" s="481"/>
      <c r="I82" s="482"/>
      <c r="J82" s="483"/>
      <c r="K82" s="480">
        <f t="shared" si="19"/>
        <v>0</v>
      </c>
      <c r="L82" s="482"/>
      <c r="M82" s="483"/>
      <c r="N82" s="480">
        <f t="shared" si="20"/>
        <v>0</v>
      </c>
      <c r="O82" s="399">
        <f t="shared" si="21"/>
        <v>0</v>
      </c>
      <c r="P82" s="480">
        <f t="shared" si="22"/>
        <v>0</v>
      </c>
      <c r="Q82" s="480">
        <f t="shared" si="23"/>
        <v>0</v>
      </c>
      <c r="R82" s="264">
        <f t="shared" si="24"/>
        <v>0</v>
      </c>
      <c r="S82" s="264">
        <f t="shared" si="25"/>
        <v>0</v>
      </c>
      <c r="T82" s="264">
        <f t="shared" si="26"/>
        <v>0</v>
      </c>
      <c r="U82" s="264">
        <f t="shared" si="27"/>
        <v>0</v>
      </c>
      <c r="V82" s="264">
        <f t="shared" si="28"/>
        <v>0</v>
      </c>
      <c r="W82" s="264">
        <f t="shared" si="29"/>
        <v>0</v>
      </c>
      <c r="X82" s="264">
        <f t="shared" si="30"/>
        <v>0</v>
      </c>
      <c r="Y82" s="264">
        <f t="shared" si="31"/>
        <v>0</v>
      </c>
      <c r="Z82" s="264">
        <f t="shared" si="32"/>
        <v>0</v>
      </c>
      <c r="AA82" s="264">
        <f t="shared" si="33"/>
        <v>0</v>
      </c>
      <c r="AB82" s="264">
        <f t="shared" si="34"/>
        <v>0</v>
      </c>
      <c r="AC82" s="264">
        <f t="shared" si="35"/>
        <v>0</v>
      </c>
      <c r="AD82" s="163"/>
    </row>
    <row r="83" spans="1:30" ht="26.25">
      <c r="A83" s="566"/>
      <c r="B83" s="568"/>
      <c r="C83" s="446" t="s">
        <v>100</v>
      </c>
      <c r="D83" s="445" t="s">
        <v>932</v>
      </c>
      <c r="E83" s="479"/>
      <c r="F83" s="193"/>
      <c r="G83" s="480">
        <f t="shared" si="18"/>
        <v>0</v>
      </c>
      <c r="H83" s="481"/>
      <c r="I83" s="482"/>
      <c r="J83" s="483"/>
      <c r="K83" s="480">
        <f t="shared" si="19"/>
        <v>0</v>
      </c>
      <c r="L83" s="482"/>
      <c r="M83" s="483"/>
      <c r="N83" s="480">
        <f t="shared" si="20"/>
        <v>0</v>
      </c>
      <c r="O83" s="399">
        <f t="shared" si="21"/>
        <v>0</v>
      </c>
      <c r="P83" s="480">
        <f t="shared" si="22"/>
        <v>0</v>
      </c>
      <c r="Q83" s="480">
        <f t="shared" si="23"/>
        <v>0</v>
      </c>
      <c r="R83" s="264">
        <f t="shared" si="24"/>
        <v>0</v>
      </c>
      <c r="S83" s="264">
        <f t="shared" si="25"/>
        <v>0</v>
      </c>
      <c r="T83" s="264">
        <f t="shared" si="26"/>
        <v>0</v>
      </c>
      <c r="U83" s="264">
        <f t="shared" si="27"/>
        <v>0</v>
      </c>
      <c r="V83" s="264">
        <f t="shared" si="28"/>
        <v>0</v>
      </c>
      <c r="W83" s="264">
        <f t="shared" si="29"/>
        <v>0</v>
      </c>
      <c r="X83" s="264">
        <f t="shared" si="30"/>
        <v>0</v>
      </c>
      <c r="Y83" s="264">
        <f t="shared" si="31"/>
        <v>0</v>
      </c>
      <c r="Z83" s="264">
        <f t="shared" si="32"/>
        <v>0</v>
      </c>
      <c r="AA83" s="264">
        <f t="shared" si="33"/>
        <v>0</v>
      </c>
      <c r="AB83" s="264">
        <f t="shared" si="34"/>
        <v>0</v>
      </c>
      <c r="AC83" s="264">
        <f t="shared" si="35"/>
        <v>0</v>
      </c>
      <c r="AD83" s="163"/>
    </row>
    <row r="84" spans="1:30" ht="26.25">
      <c r="A84" s="566"/>
      <c r="B84" s="568"/>
      <c r="C84" s="446" t="s">
        <v>101</v>
      </c>
      <c r="D84" s="445" t="s">
        <v>933</v>
      </c>
      <c r="E84" s="479"/>
      <c r="F84" s="193"/>
      <c r="G84" s="480">
        <f t="shared" si="18"/>
        <v>0</v>
      </c>
      <c r="H84" s="481"/>
      <c r="I84" s="482"/>
      <c r="J84" s="483"/>
      <c r="K84" s="480">
        <f t="shared" si="19"/>
        <v>0</v>
      </c>
      <c r="L84" s="482"/>
      <c r="M84" s="483"/>
      <c r="N84" s="480">
        <f t="shared" si="20"/>
        <v>0</v>
      </c>
      <c r="O84" s="399">
        <f t="shared" si="21"/>
        <v>0</v>
      </c>
      <c r="P84" s="480">
        <f t="shared" si="22"/>
        <v>0</v>
      </c>
      <c r="Q84" s="480">
        <f t="shared" si="23"/>
        <v>0</v>
      </c>
      <c r="R84" s="264">
        <f t="shared" si="24"/>
        <v>0</v>
      </c>
      <c r="S84" s="264">
        <f t="shared" si="25"/>
        <v>0</v>
      </c>
      <c r="T84" s="264">
        <f t="shared" si="26"/>
        <v>0</v>
      </c>
      <c r="U84" s="264">
        <f t="shared" si="27"/>
        <v>0</v>
      </c>
      <c r="V84" s="264">
        <f t="shared" si="28"/>
        <v>0</v>
      </c>
      <c r="W84" s="264">
        <f t="shared" si="29"/>
        <v>0</v>
      </c>
      <c r="X84" s="264">
        <f t="shared" si="30"/>
        <v>0</v>
      </c>
      <c r="Y84" s="264">
        <f t="shared" si="31"/>
        <v>0</v>
      </c>
      <c r="Z84" s="264">
        <f t="shared" si="32"/>
        <v>0</v>
      </c>
      <c r="AA84" s="264">
        <f t="shared" si="33"/>
        <v>0</v>
      </c>
      <c r="AB84" s="264">
        <f t="shared" si="34"/>
        <v>0</v>
      </c>
      <c r="AC84" s="264">
        <f t="shared" si="35"/>
        <v>0</v>
      </c>
      <c r="AD84" s="163"/>
    </row>
    <row r="85" spans="1:30" ht="26.25">
      <c r="A85" s="429"/>
      <c r="B85" s="534"/>
      <c r="C85" s="446" t="s">
        <v>934</v>
      </c>
      <c r="D85" s="445" t="s">
        <v>935</v>
      </c>
      <c r="E85" s="479"/>
      <c r="F85" s="193"/>
      <c r="G85" s="480">
        <f t="shared" si="18"/>
        <v>0</v>
      </c>
      <c r="H85" s="481"/>
      <c r="I85" s="482"/>
      <c r="J85" s="483"/>
      <c r="K85" s="480">
        <f t="shared" si="19"/>
        <v>0</v>
      </c>
      <c r="L85" s="482"/>
      <c r="M85" s="483"/>
      <c r="N85" s="480">
        <f t="shared" si="20"/>
        <v>0</v>
      </c>
      <c r="O85" s="399">
        <f t="shared" si="21"/>
        <v>0</v>
      </c>
      <c r="P85" s="480">
        <f t="shared" si="22"/>
        <v>0</v>
      </c>
      <c r="Q85" s="480">
        <f t="shared" si="23"/>
        <v>0</v>
      </c>
      <c r="R85" s="264">
        <f t="shared" si="24"/>
        <v>0</v>
      </c>
      <c r="S85" s="264">
        <f t="shared" si="25"/>
        <v>0</v>
      </c>
      <c r="T85" s="264">
        <f t="shared" si="26"/>
        <v>0</v>
      </c>
      <c r="U85" s="264">
        <f t="shared" si="27"/>
        <v>0</v>
      </c>
      <c r="V85" s="264">
        <f t="shared" si="28"/>
        <v>0</v>
      </c>
      <c r="W85" s="264">
        <f t="shared" si="29"/>
        <v>0</v>
      </c>
      <c r="X85" s="264">
        <f t="shared" si="30"/>
        <v>0</v>
      </c>
      <c r="Y85" s="264">
        <f t="shared" si="31"/>
        <v>0</v>
      </c>
      <c r="Z85" s="264">
        <f t="shared" si="32"/>
        <v>0</v>
      </c>
      <c r="AA85" s="264">
        <f t="shared" si="33"/>
        <v>0</v>
      </c>
      <c r="AB85" s="264">
        <f t="shared" si="34"/>
        <v>0</v>
      </c>
      <c r="AC85" s="264">
        <f t="shared" si="35"/>
        <v>0</v>
      </c>
      <c r="AD85" s="163"/>
    </row>
    <row r="86" spans="1:30" ht="26.25">
      <c r="A86" s="429"/>
      <c r="B86" s="534"/>
      <c r="C86" s="446" t="s">
        <v>936</v>
      </c>
      <c r="D86" s="445" t="s">
        <v>937</v>
      </c>
      <c r="E86" s="479"/>
      <c r="F86" s="193"/>
      <c r="G86" s="480">
        <f t="shared" si="18"/>
        <v>0</v>
      </c>
      <c r="H86" s="481"/>
      <c r="I86" s="482"/>
      <c r="J86" s="483"/>
      <c r="K86" s="480">
        <f t="shared" si="19"/>
        <v>0</v>
      </c>
      <c r="L86" s="482"/>
      <c r="M86" s="483"/>
      <c r="N86" s="480">
        <f t="shared" si="20"/>
        <v>0</v>
      </c>
      <c r="O86" s="399">
        <f t="shared" si="21"/>
        <v>0</v>
      </c>
      <c r="P86" s="480">
        <f t="shared" si="22"/>
        <v>0</v>
      </c>
      <c r="Q86" s="480">
        <f t="shared" si="23"/>
        <v>0</v>
      </c>
      <c r="R86" s="264">
        <f t="shared" si="24"/>
        <v>0</v>
      </c>
      <c r="S86" s="264">
        <f t="shared" si="25"/>
        <v>0</v>
      </c>
      <c r="T86" s="264">
        <f t="shared" si="26"/>
        <v>0</v>
      </c>
      <c r="U86" s="264">
        <f t="shared" si="27"/>
        <v>0</v>
      </c>
      <c r="V86" s="264">
        <f t="shared" si="28"/>
        <v>0</v>
      </c>
      <c r="W86" s="264">
        <f t="shared" si="29"/>
        <v>0</v>
      </c>
      <c r="X86" s="264">
        <f t="shared" si="30"/>
        <v>0</v>
      </c>
      <c r="Y86" s="264">
        <f t="shared" si="31"/>
        <v>0</v>
      </c>
      <c r="Z86" s="264">
        <f t="shared" si="32"/>
        <v>0</v>
      </c>
      <c r="AA86" s="264">
        <f t="shared" si="33"/>
        <v>0</v>
      </c>
      <c r="AB86" s="264">
        <f t="shared" si="34"/>
        <v>0</v>
      </c>
      <c r="AC86" s="264">
        <f t="shared" si="35"/>
        <v>0</v>
      </c>
      <c r="AD86" s="163"/>
    </row>
    <row r="87" spans="1:30" ht="26.25">
      <c r="A87" s="429"/>
      <c r="B87" s="534"/>
      <c r="C87" s="446" t="s">
        <v>938</v>
      </c>
      <c r="D87" s="445" t="s">
        <v>939</v>
      </c>
      <c r="E87" s="479"/>
      <c r="F87" s="193"/>
      <c r="G87" s="480">
        <f t="shared" si="18"/>
        <v>0</v>
      </c>
      <c r="H87" s="481"/>
      <c r="I87" s="482"/>
      <c r="J87" s="483"/>
      <c r="K87" s="480">
        <f t="shared" si="19"/>
        <v>0</v>
      </c>
      <c r="L87" s="482"/>
      <c r="M87" s="483"/>
      <c r="N87" s="480">
        <f t="shared" si="20"/>
        <v>0</v>
      </c>
      <c r="O87" s="399">
        <f t="shared" si="21"/>
        <v>0</v>
      </c>
      <c r="P87" s="480">
        <f t="shared" si="22"/>
        <v>0</v>
      </c>
      <c r="Q87" s="480">
        <f t="shared" si="23"/>
        <v>0</v>
      </c>
      <c r="R87" s="264">
        <f t="shared" si="24"/>
        <v>0</v>
      </c>
      <c r="S87" s="264">
        <f t="shared" si="25"/>
        <v>0</v>
      </c>
      <c r="T87" s="264">
        <f t="shared" si="26"/>
        <v>0</v>
      </c>
      <c r="U87" s="264">
        <f t="shared" si="27"/>
        <v>0</v>
      </c>
      <c r="V87" s="264">
        <f t="shared" si="28"/>
        <v>0</v>
      </c>
      <c r="W87" s="264">
        <f t="shared" si="29"/>
        <v>0</v>
      </c>
      <c r="X87" s="264">
        <f t="shared" si="30"/>
        <v>0</v>
      </c>
      <c r="Y87" s="264">
        <f t="shared" si="31"/>
        <v>0</v>
      </c>
      <c r="Z87" s="264">
        <f t="shared" si="32"/>
        <v>0</v>
      </c>
      <c r="AA87" s="264">
        <f t="shared" si="33"/>
        <v>0</v>
      </c>
      <c r="AB87" s="264">
        <f t="shared" si="34"/>
        <v>0</v>
      </c>
      <c r="AC87" s="264">
        <f t="shared" si="35"/>
        <v>0</v>
      </c>
      <c r="AD87" s="163"/>
    </row>
    <row r="88" spans="1:30" ht="26.25">
      <c r="A88" s="429"/>
      <c r="B88" s="534"/>
      <c r="C88" s="446" t="s">
        <v>940</v>
      </c>
      <c r="D88" s="445" t="s">
        <v>941</v>
      </c>
      <c r="E88" s="479"/>
      <c r="F88" s="193"/>
      <c r="G88" s="480">
        <f t="shared" si="18"/>
        <v>0</v>
      </c>
      <c r="H88" s="481"/>
      <c r="I88" s="482"/>
      <c r="J88" s="483"/>
      <c r="K88" s="480">
        <f t="shared" si="19"/>
        <v>0</v>
      </c>
      <c r="L88" s="482"/>
      <c r="M88" s="483"/>
      <c r="N88" s="480">
        <f t="shared" si="20"/>
        <v>0</v>
      </c>
      <c r="O88" s="399">
        <f t="shared" si="21"/>
        <v>0</v>
      </c>
      <c r="P88" s="480">
        <f t="shared" si="22"/>
        <v>0</v>
      </c>
      <c r="Q88" s="480">
        <f t="shared" si="23"/>
        <v>0</v>
      </c>
      <c r="R88" s="264">
        <f t="shared" si="24"/>
        <v>0</v>
      </c>
      <c r="S88" s="264">
        <f t="shared" si="25"/>
        <v>0</v>
      </c>
      <c r="T88" s="264">
        <f t="shared" si="26"/>
        <v>0</v>
      </c>
      <c r="U88" s="264">
        <f t="shared" si="27"/>
        <v>0</v>
      </c>
      <c r="V88" s="264">
        <f t="shared" si="28"/>
        <v>0</v>
      </c>
      <c r="W88" s="264">
        <f t="shared" si="29"/>
        <v>0</v>
      </c>
      <c r="X88" s="264">
        <f t="shared" si="30"/>
        <v>0</v>
      </c>
      <c r="Y88" s="264">
        <f t="shared" si="31"/>
        <v>0</v>
      </c>
      <c r="Z88" s="264">
        <f t="shared" si="32"/>
        <v>0</v>
      </c>
      <c r="AA88" s="264">
        <f t="shared" si="33"/>
        <v>0</v>
      </c>
      <c r="AB88" s="264">
        <f t="shared" si="34"/>
        <v>0</v>
      </c>
      <c r="AC88" s="264">
        <f t="shared" si="35"/>
        <v>0</v>
      </c>
      <c r="AD88" s="163"/>
    </row>
    <row r="89" spans="1:30" ht="26.25">
      <c r="A89" s="565" t="s">
        <v>1055</v>
      </c>
      <c r="B89" s="563" t="s">
        <v>942</v>
      </c>
      <c r="C89" s="446" t="s">
        <v>943</v>
      </c>
      <c r="D89" s="445" t="s">
        <v>944</v>
      </c>
      <c r="E89" s="479"/>
      <c r="F89" s="193"/>
      <c r="G89" s="480">
        <f t="shared" si="18"/>
        <v>0</v>
      </c>
      <c r="H89" s="481"/>
      <c r="I89" s="482"/>
      <c r="J89" s="483"/>
      <c r="K89" s="480">
        <f t="shared" si="19"/>
        <v>0</v>
      </c>
      <c r="L89" s="482"/>
      <c r="M89" s="483"/>
      <c r="N89" s="480">
        <f t="shared" si="20"/>
        <v>0</v>
      </c>
      <c r="O89" s="399">
        <f t="shared" si="21"/>
        <v>0</v>
      </c>
      <c r="P89" s="480">
        <f t="shared" si="22"/>
        <v>0</v>
      </c>
      <c r="Q89" s="480">
        <f t="shared" si="23"/>
        <v>0</v>
      </c>
      <c r="R89" s="264">
        <f t="shared" si="24"/>
        <v>0</v>
      </c>
      <c r="S89" s="264">
        <f t="shared" si="25"/>
        <v>0</v>
      </c>
      <c r="T89" s="264">
        <f t="shared" si="26"/>
        <v>0</v>
      </c>
      <c r="U89" s="264">
        <f t="shared" si="27"/>
        <v>0</v>
      </c>
      <c r="V89" s="264">
        <f t="shared" si="28"/>
        <v>0</v>
      </c>
      <c r="W89" s="264">
        <f t="shared" si="29"/>
        <v>0</v>
      </c>
      <c r="X89" s="264">
        <f t="shared" si="30"/>
        <v>0</v>
      </c>
      <c r="Y89" s="264">
        <f t="shared" si="31"/>
        <v>0</v>
      </c>
      <c r="Z89" s="264">
        <f t="shared" si="32"/>
        <v>0</v>
      </c>
      <c r="AA89" s="264">
        <f t="shared" si="33"/>
        <v>0</v>
      </c>
      <c r="AB89" s="264">
        <f t="shared" si="34"/>
        <v>0</v>
      </c>
      <c r="AC89" s="264">
        <f t="shared" si="35"/>
        <v>0</v>
      </c>
      <c r="AD89" s="163"/>
    </row>
    <row r="90" spans="1:30" ht="26.25" customHeight="1">
      <c r="A90" s="566"/>
      <c r="B90" s="569"/>
      <c r="C90" s="437" t="s">
        <v>945</v>
      </c>
      <c r="D90" s="436" t="s">
        <v>946</v>
      </c>
      <c r="E90" s="479"/>
      <c r="F90" s="193"/>
      <c r="G90" s="480">
        <f t="shared" si="18"/>
        <v>0</v>
      </c>
      <c r="H90" s="481"/>
      <c r="I90" s="482"/>
      <c r="J90" s="483"/>
      <c r="K90" s="480">
        <f t="shared" si="19"/>
        <v>0</v>
      </c>
      <c r="L90" s="482"/>
      <c r="M90" s="483"/>
      <c r="N90" s="480">
        <f t="shared" si="20"/>
        <v>0</v>
      </c>
      <c r="O90" s="399">
        <f t="shared" si="21"/>
        <v>0</v>
      </c>
      <c r="P90" s="480">
        <f t="shared" si="22"/>
        <v>0</v>
      </c>
      <c r="Q90" s="480">
        <f t="shared" si="23"/>
        <v>0</v>
      </c>
      <c r="R90" s="264">
        <f t="shared" si="24"/>
        <v>0</v>
      </c>
      <c r="S90" s="264">
        <f t="shared" si="25"/>
        <v>0</v>
      </c>
      <c r="T90" s="264">
        <f t="shared" si="26"/>
        <v>0</v>
      </c>
      <c r="U90" s="264">
        <f t="shared" si="27"/>
        <v>0</v>
      </c>
      <c r="V90" s="264">
        <f t="shared" si="28"/>
        <v>0</v>
      </c>
      <c r="W90" s="264">
        <f t="shared" si="29"/>
        <v>0</v>
      </c>
      <c r="X90" s="264">
        <f t="shared" si="30"/>
        <v>0</v>
      </c>
      <c r="Y90" s="264">
        <f t="shared" si="31"/>
        <v>0</v>
      </c>
      <c r="Z90" s="264">
        <f t="shared" si="32"/>
        <v>0</v>
      </c>
      <c r="AA90" s="264">
        <f t="shared" si="33"/>
        <v>0</v>
      </c>
      <c r="AB90" s="264">
        <f t="shared" si="34"/>
        <v>0</v>
      </c>
      <c r="AC90" s="264">
        <f t="shared" si="35"/>
        <v>0</v>
      </c>
      <c r="AD90" s="163"/>
    </row>
    <row r="91" spans="1:30" ht="26.25">
      <c r="A91" s="566"/>
      <c r="B91" s="569"/>
      <c r="C91" s="437" t="s">
        <v>947</v>
      </c>
      <c r="D91" s="436" t="s">
        <v>948</v>
      </c>
      <c r="E91" s="479"/>
      <c r="F91" s="193"/>
      <c r="G91" s="480">
        <f t="shared" si="18"/>
        <v>0</v>
      </c>
      <c r="H91" s="481"/>
      <c r="I91" s="482"/>
      <c r="J91" s="483"/>
      <c r="K91" s="480">
        <f t="shared" si="19"/>
        <v>0</v>
      </c>
      <c r="L91" s="482"/>
      <c r="M91" s="483"/>
      <c r="N91" s="480">
        <f t="shared" si="20"/>
        <v>0</v>
      </c>
      <c r="O91" s="399">
        <f t="shared" si="21"/>
        <v>0</v>
      </c>
      <c r="P91" s="480">
        <f t="shared" si="22"/>
        <v>0</v>
      </c>
      <c r="Q91" s="480">
        <f t="shared" si="23"/>
        <v>0</v>
      </c>
      <c r="R91" s="264">
        <f t="shared" si="24"/>
        <v>0</v>
      </c>
      <c r="S91" s="264">
        <f t="shared" si="25"/>
        <v>0</v>
      </c>
      <c r="T91" s="264">
        <f t="shared" si="26"/>
        <v>0</v>
      </c>
      <c r="U91" s="264">
        <f t="shared" si="27"/>
        <v>0</v>
      </c>
      <c r="V91" s="264">
        <f t="shared" si="28"/>
        <v>0</v>
      </c>
      <c r="W91" s="264">
        <f t="shared" si="29"/>
        <v>0</v>
      </c>
      <c r="X91" s="264">
        <f t="shared" si="30"/>
        <v>0</v>
      </c>
      <c r="Y91" s="264">
        <f t="shared" si="31"/>
        <v>0</v>
      </c>
      <c r="Z91" s="264">
        <f t="shared" si="32"/>
        <v>0</v>
      </c>
      <c r="AA91" s="264">
        <f t="shared" si="33"/>
        <v>0</v>
      </c>
      <c r="AB91" s="264">
        <f t="shared" si="34"/>
        <v>0</v>
      </c>
      <c r="AC91" s="264">
        <f t="shared" si="35"/>
        <v>0</v>
      </c>
      <c r="AD91" s="163"/>
    </row>
    <row r="92" spans="1:30" ht="12.75">
      <c r="A92" s="566"/>
      <c r="B92" s="564"/>
      <c r="C92" s="437" t="s">
        <v>949</v>
      </c>
      <c r="D92" s="436" t="s">
        <v>950</v>
      </c>
      <c r="E92" s="479"/>
      <c r="F92" s="193"/>
      <c r="G92" s="480">
        <f t="shared" si="18"/>
        <v>0</v>
      </c>
      <c r="H92" s="481"/>
      <c r="I92" s="482"/>
      <c r="J92" s="483"/>
      <c r="K92" s="480">
        <f t="shared" si="19"/>
        <v>0</v>
      </c>
      <c r="L92" s="482"/>
      <c r="M92" s="483"/>
      <c r="N92" s="480">
        <f t="shared" si="20"/>
        <v>0</v>
      </c>
      <c r="O92" s="399">
        <f t="shared" si="21"/>
        <v>0</v>
      </c>
      <c r="P92" s="480">
        <f t="shared" si="22"/>
        <v>0</v>
      </c>
      <c r="Q92" s="480">
        <f t="shared" si="23"/>
        <v>0</v>
      </c>
      <c r="R92" s="264">
        <f t="shared" si="24"/>
        <v>0</v>
      </c>
      <c r="S92" s="264">
        <f t="shared" si="25"/>
        <v>0</v>
      </c>
      <c r="T92" s="264">
        <f t="shared" si="26"/>
        <v>0</v>
      </c>
      <c r="U92" s="264">
        <f t="shared" si="27"/>
        <v>0</v>
      </c>
      <c r="V92" s="264">
        <f t="shared" si="28"/>
        <v>0</v>
      </c>
      <c r="W92" s="264">
        <f t="shared" si="29"/>
        <v>0</v>
      </c>
      <c r="X92" s="264">
        <f t="shared" si="30"/>
        <v>0</v>
      </c>
      <c r="Y92" s="264">
        <f t="shared" si="31"/>
        <v>0</v>
      </c>
      <c r="Z92" s="264">
        <f t="shared" si="32"/>
        <v>0</v>
      </c>
      <c r="AA92" s="264">
        <f t="shared" si="33"/>
        <v>0</v>
      </c>
      <c r="AB92" s="264">
        <f t="shared" si="34"/>
        <v>0</v>
      </c>
      <c r="AC92" s="264">
        <f t="shared" si="35"/>
        <v>0</v>
      </c>
      <c r="AD92" s="163"/>
    </row>
    <row r="93" spans="1:30" ht="52.5">
      <c r="A93" s="438" t="s">
        <v>1056</v>
      </c>
      <c r="B93" s="433" t="s">
        <v>15</v>
      </c>
      <c r="C93" s="446" t="s">
        <v>104</v>
      </c>
      <c r="D93" s="424" t="s">
        <v>301</v>
      </c>
      <c r="E93" s="479"/>
      <c r="F93" s="193"/>
      <c r="G93" s="480">
        <f t="shared" si="18"/>
        <v>0</v>
      </c>
      <c r="H93" s="481"/>
      <c r="I93" s="482"/>
      <c r="J93" s="483"/>
      <c r="K93" s="480">
        <f t="shared" si="19"/>
        <v>0</v>
      </c>
      <c r="L93" s="482"/>
      <c r="M93" s="483"/>
      <c r="N93" s="480">
        <f t="shared" si="20"/>
        <v>0</v>
      </c>
      <c r="O93" s="399">
        <f t="shared" si="21"/>
        <v>0</v>
      </c>
      <c r="P93" s="480">
        <f t="shared" si="22"/>
        <v>0</v>
      </c>
      <c r="Q93" s="480">
        <f t="shared" si="23"/>
        <v>0</v>
      </c>
      <c r="R93" s="264">
        <f t="shared" si="24"/>
        <v>0</v>
      </c>
      <c r="S93" s="264">
        <f t="shared" si="25"/>
        <v>0</v>
      </c>
      <c r="T93" s="264">
        <f t="shared" si="26"/>
        <v>0</v>
      </c>
      <c r="U93" s="264">
        <f t="shared" si="27"/>
        <v>0</v>
      </c>
      <c r="V93" s="264">
        <f t="shared" si="28"/>
        <v>0</v>
      </c>
      <c r="W93" s="264">
        <f t="shared" si="29"/>
        <v>0</v>
      </c>
      <c r="X93" s="264">
        <f t="shared" si="30"/>
        <v>0</v>
      </c>
      <c r="Y93" s="264">
        <f t="shared" si="31"/>
        <v>0</v>
      </c>
      <c r="Z93" s="264">
        <f t="shared" si="32"/>
        <v>0</v>
      </c>
      <c r="AA93" s="264">
        <f t="shared" si="33"/>
        <v>0</v>
      </c>
      <c r="AB93" s="264">
        <f t="shared" si="34"/>
        <v>0</v>
      </c>
      <c r="AC93" s="264">
        <f t="shared" si="35"/>
        <v>0</v>
      </c>
      <c r="AD93" s="163"/>
    </row>
    <row r="94" spans="1:30" ht="12.75" customHeight="1">
      <c r="A94" s="438" t="s">
        <v>1057</v>
      </c>
      <c r="B94" s="433" t="s">
        <v>16</v>
      </c>
      <c r="C94" s="423" t="s">
        <v>105</v>
      </c>
      <c r="D94" s="445" t="s">
        <v>302</v>
      </c>
      <c r="E94" s="479"/>
      <c r="F94" s="193"/>
      <c r="G94" s="480">
        <f t="shared" si="18"/>
        <v>0</v>
      </c>
      <c r="H94" s="481"/>
      <c r="I94" s="482"/>
      <c r="J94" s="483"/>
      <c r="K94" s="480">
        <f t="shared" si="19"/>
        <v>0</v>
      </c>
      <c r="L94" s="482"/>
      <c r="M94" s="483"/>
      <c r="N94" s="480">
        <f t="shared" si="20"/>
        <v>0</v>
      </c>
      <c r="O94" s="399">
        <f t="shared" si="21"/>
        <v>0</v>
      </c>
      <c r="P94" s="480">
        <f t="shared" si="22"/>
        <v>0</v>
      </c>
      <c r="Q94" s="480">
        <f t="shared" si="23"/>
        <v>0</v>
      </c>
      <c r="R94" s="264">
        <f t="shared" si="24"/>
        <v>0</v>
      </c>
      <c r="S94" s="264">
        <f t="shared" si="25"/>
        <v>0</v>
      </c>
      <c r="T94" s="264">
        <f t="shared" si="26"/>
        <v>0</v>
      </c>
      <c r="U94" s="264">
        <f t="shared" si="27"/>
        <v>0</v>
      </c>
      <c r="V94" s="264">
        <f t="shared" si="28"/>
        <v>0</v>
      </c>
      <c r="W94" s="264">
        <f t="shared" si="29"/>
        <v>0</v>
      </c>
      <c r="X94" s="264">
        <f t="shared" si="30"/>
        <v>0</v>
      </c>
      <c r="Y94" s="264">
        <f t="shared" si="31"/>
        <v>0</v>
      </c>
      <c r="Z94" s="264">
        <f t="shared" si="32"/>
        <v>0</v>
      </c>
      <c r="AA94" s="264">
        <f t="shared" si="33"/>
        <v>0</v>
      </c>
      <c r="AB94" s="264">
        <f t="shared" si="34"/>
        <v>0</v>
      </c>
      <c r="AC94" s="264">
        <f t="shared" si="35"/>
        <v>0</v>
      </c>
      <c r="AD94" s="163"/>
    </row>
    <row r="95" spans="1:30" ht="26.25">
      <c r="A95" s="438" t="s">
        <v>1058</v>
      </c>
      <c r="B95" s="433" t="s">
        <v>511</v>
      </c>
      <c r="C95" s="423"/>
      <c r="D95" s="432"/>
      <c r="E95" s="479"/>
      <c r="F95" s="193"/>
      <c r="G95" s="480">
        <f t="shared" si="18"/>
        <v>0</v>
      </c>
      <c r="H95" s="481"/>
      <c r="I95" s="482"/>
      <c r="J95" s="483"/>
      <c r="K95" s="480">
        <f t="shared" si="19"/>
        <v>0</v>
      </c>
      <c r="L95" s="482"/>
      <c r="M95" s="483"/>
      <c r="N95" s="480">
        <f t="shared" si="20"/>
        <v>0</v>
      </c>
      <c r="O95" s="399">
        <f t="shared" si="21"/>
        <v>0</v>
      </c>
      <c r="P95" s="480">
        <f t="shared" si="22"/>
        <v>0</v>
      </c>
      <c r="Q95" s="480">
        <f t="shared" si="23"/>
        <v>0</v>
      </c>
      <c r="R95" s="264">
        <f t="shared" si="24"/>
        <v>0</v>
      </c>
      <c r="S95" s="264">
        <f t="shared" si="25"/>
        <v>0</v>
      </c>
      <c r="T95" s="264">
        <f t="shared" si="26"/>
        <v>0</v>
      </c>
      <c r="U95" s="264">
        <f t="shared" si="27"/>
        <v>0</v>
      </c>
      <c r="V95" s="264">
        <f t="shared" si="28"/>
        <v>0</v>
      </c>
      <c r="W95" s="264">
        <f t="shared" si="29"/>
        <v>0</v>
      </c>
      <c r="X95" s="264">
        <f t="shared" si="30"/>
        <v>0</v>
      </c>
      <c r="Y95" s="264">
        <f t="shared" si="31"/>
        <v>0</v>
      </c>
      <c r="Z95" s="264">
        <f t="shared" si="32"/>
        <v>0</v>
      </c>
      <c r="AA95" s="264">
        <f t="shared" si="33"/>
        <v>0</v>
      </c>
      <c r="AB95" s="264">
        <f t="shared" si="34"/>
        <v>0</v>
      </c>
      <c r="AC95" s="264">
        <f t="shared" si="35"/>
        <v>0</v>
      </c>
      <c r="AD95" s="163"/>
    </row>
    <row r="96" spans="1:30" ht="26.25">
      <c r="A96" s="438" t="s">
        <v>1059</v>
      </c>
      <c r="B96" s="433" t="s">
        <v>18</v>
      </c>
      <c r="C96" s="423" t="s">
        <v>107</v>
      </c>
      <c r="D96" s="432" t="s">
        <v>457</v>
      </c>
      <c r="E96" s="479"/>
      <c r="F96" s="193"/>
      <c r="G96" s="480">
        <f t="shared" si="18"/>
        <v>0</v>
      </c>
      <c r="H96" s="481"/>
      <c r="I96" s="482"/>
      <c r="J96" s="483"/>
      <c r="K96" s="480">
        <f t="shared" si="19"/>
        <v>0</v>
      </c>
      <c r="L96" s="482"/>
      <c r="M96" s="483"/>
      <c r="N96" s="480">
        <f t="shared" si="20"/>
        <v>0</v>
      </c>
      <c r="O96" s="399">
        <f t="shared" si="21"/>
        <v>0</v>
      </c>
      <c r="P96" s="480">
        <f t="shared" si="22"/>
        <v>0</v>
      </c>
      <c r="Q96" s="480">
        <f t="shared" si="23"/>
        <v>0</v>
      </c>
      <c r="R96" s="264">
        <f t="shared" si="24"/>
        <v>0</v>
      </c>
      <c r="S96" s="264">
        <f t="shared" si="25"/>
        <v>0</v>
      </c>
      <c r="T96" s="264">
        <f t="shared" si="26"/>
        <v>0</v>
      </c>
      <c r="U96" s="264">
        <f t="shared" si="27"/>
        <v>0</v>
      </c>
      <c r="V96" s="264">
        <f t="shared" si="28"/>
        <v>0</v>
      </c>
      <c r="W96" s="264">
        <f t="shared" si="29"/>
        <v>0</v>
      </c>
      <c r="X96" s="264">
        <f t="shared" si="30"/>
        <v>0</v>
      </c>
      <c r="Y96" s="264">
        <f t="shared" si="31"/>
        <v>0</v>
      </c>
      <c r="Z96" s="264">
        <f t="shared" si="32"/>
        <v>0</v>
      </c>
      <c r="AA96" s="264">
        <f t="shared" si="33"/>
        <v>0</v>
      </c>
      <c r="AB96" s="264">
        <f t="shared" si="34"/>
        <v>0</v>
      </c>
      <c r="AC96" s="264">
        <f t="shared" si="35"/>
        <v>0</v>
      </c>
      <c r="AD96" s="163"/>
    </row>
    <row r="97" spans="1:30" ht="26.25">
      <c r="A97" s="438" t="s">
        <v>1060</v>
      </c>
      <c r="B97" s="448" t="s">
        <v>24</v>
      </c>
      <c r="C97" s="423" t="s">
        <v>110</v>
      </c>
      <c r="D97" s="432" t="s">
        <v>459</v>
      </c>
      <c r="E97" s="479"/>
      <c r="F97" s="193"/>
      <c r="G97" s="480">
        <f t="shared" si="18"/>
        <v>0</v>
      </c>
      <c r="H97" s="481"/>
      <c r="I97" s="482"/>
      <c r="J97" s="483"/>
      <c r="K97" s="480">
        <f t="shared" si="19"/>
        <v>0</v>
      </c>
      <c r="L97" s="482"/>
      <c r="M97" s="483"/>
      <c r="N97" s="480">
        <f t="shared" si="20"/>
        <v>0</v>
      </c>
      <c r="O97" s="399">
        <f t="shared" si="21"/>
        <v>0</v>
      </c>
      <c r="P97" s="480">
        <f t="shared" si="22"/>
        <v>0</v>
      </c>
      <c r="Q97" s="480">
        <f t="shared" si="23"/>
        <v>0</v>
      </c>
      <c r="R97" s="264">
        <f t="shared" si="24"/>
        <v>0</v>
      </c>
      <c r="S97" s="264">
        <f t="shared" si="25"/>
        <v>0</v>
      </c>
      <c r="T97" s="264">
        <f t="shared" si="26"/>
        <v>0</v>
      </c>
      <c r="U97" s="264">
        <f t="shared" si="27"/>
        <v>0</v>
      </c>
      <c r="V97" s="264">
        <f t="shared" si="28"/>
        <v>0</v>
      </c>
      <c r="W97" s="264">
        <f t="shared" si="29"/>
        <v>0</v>
      </c>
      <c r="X97" s="264">
        <f t="shared" si="30"/>
        <v>0</v>
      </c>
      <c r="Y97" s="264">
        <f t="shared" si="31"/>
        <v>0</v>
      </c>
      <c r="Z97" s="264">
        <f t="shared" si="32"/>
        <v>0</v>
      </c>
      <c r="AA97" s="264">
        <f t="shared" si="33"/>
        <v>0</v>
      </c>
      <c r="AB97" s="264">
        <f t="shared" si="34"/>
        <v>0</v>
      </c>
      <c r="AC97" s="264">
        <f t="shared" si="35"/>
        <v>0</v>
      </c>
      <c r="AD97" s="163"/>
    </row>
    <row r="98" spans="1:30" ht="26.25">
      <c r="A98" s="438" t="s">
        <v>1061</v>
      </c>
      <c r="B98" s="448" t="s">
        <v>25</v>
      </c>
      <c r="C98" s="423" t="s">
        <v>111</v>
      </c>
      <c r="D98" s="432" t="s">
        <v>460</v>
      </c>
      <c r="E98" s="479"/>
      <c r="F98" s="193"/>
      <c r="G98" s="480">
        <f t="shared" si="18"/>
        <v>0</v>
      </c>
      <c r="H98" s="481"/>
      <c r="I98" s="482"/>
      <c r="J98" s="483"/>
      <c r="K98" s="480">
        <f t="shared" si="19"/>
        <v>0</v>
      </c>
      <c r="L98" s="482"/>
      <c r="M98" s="483"/>
      <c r="N98" s="480">
        <f t="shared" si="20"/>
        <v>0</v>
      </c>
      <c r="O98" s="399">
        <f t="shared" si="21"/>
        <v>0</v>
      </c>
      <c r="P98" s="480">
        <f t="shared" si="22"/>
        <v>0</v>
      </c>
      <c r="Q98" s="480">
        <f t="shared" si="23"/>
        <v>0</v>
      </c>
      <c r="R98" s="264">
        <f t="shared" si="24"/>
        <v>0</v>
      </c>
      <c r="S98" s="264">
        <f t="shared" si="25"/>
        <v>0</v>
      </c>
      <c r="T98" s="264">
        <f t="shared" si="26"/>
        <v>0</v>
      </c>
      <c r="U98" s="264">
        <f t="shared" si="27"/>
        <v>0</v>
      </c>
      <c r="V98" s="264">
        <f t="shared" si="28"/>
        <v>0</v>
      </c>
      <c r="W98" s="264">
        <f t="shared" si="29"/>
        <v>0</v>
      </c>
      <c r="X98" s="264">
        <f t="shared" si="30"/>
        <v>0</v>
      </c>
      <c r="Y98" s="264">
        <f t="shared" si="31"/>
        <v>0</v>
      </c>
      <c r="Z98" s="264">
        <f t="shared" si="32"/>
        <v>0</v>
      </c>
      <c r="AA98" s="264">
        <f t="shared" si="33"/>
        <v>0</v>
      </c>
      <c r="AB98" s="264">
        <f t="shared" si="34"/>
        <v>0</v>
      </c>
      <c r="AC98" s="264">
        <f t="shared" si="35"/>
        <v>0</v>
      </c>
      <c r="AD98" s="163"/>
    </row>
    <row r="99" spans="1:30" ht="39">
      <c r="A99" s="438" t="s">
        <v>1062</v>
      </c>
      <c r="B99" s="433" t="s">
        <v>513</v>
      </c>
      <c r="C99" s="423"/>
      <c r="D99" s="432" t="s">
        <v>461</v>
      </c>
      <c r="E99" s="479"/>
      <c r="F99" s="193"/>
      <c r="G99" s="480">
        <f t="shared" si="18"/>
        <v>0</v>
      </c>
      <c r="H99" s="481"/>
      <c r="I99" s="482"/>
      <c r="J99" s="483"/>
      <c r="K99" s="480">
        <f t="shared" si="19"/>
        <v>0</v>
      </c>
      <c r="L99" s="482"/>
      <c r="M99" s="483"/>
      <c r="N99" s="480">
        <f t="shared" si="20"/>
        <v>0</v>
      </c>
      <c r="O99" s="399">
        <f t="shared" si="21"/>
        <v>0</v>
      </c>
      <c r="P99" s="480">
        <f t="shared" si="22"/>
        <v>0</v>
      </c>
      <c r="Q99" s="480">
        <f t="shared" si="23"/>
        <v>0</v>
      </c>
      <c r="R99" s="264">
        <f t="shared" si="24"/>
        <v>0</v>
      </c>
      <c r="S99" s="264">
        <f t="shared" si="25"/>
        <v>0</v>
      </c>
      <c r="T99" s="264">
        <f t="shared" si="26"/>
        <v>0</v>
      </c>
      <c r="U99" s="264">
        <f t="shared" si="27"/>
        <v>0</v>
      </c>
      <c r="V99" s="264">
        <f t="shared" si="28"/>
        <v>0</v>
      </c>
      <c r="W99" s="264">
        <f t="shared" si="29"/>
        <v>0</v>
      </c>
      <c r="X99" s="264">
        <f t="shared" si="30"/>
        <v>0</v>
      </c>
      <c r="Y99" s="264">
        <f t="shared" si="31"/>
        <v>0</v>
      </c>
      <c r="Z99" s="264">
        <f t="shared" si="32"/>
        <v>0</v>
      </c>
      <c r="AA99" s="264">
        <f t="shared" si="33"/>
        <v>0</v>
      </c>
      <c r="AB99" s="264">
        <f t="shared" si="34"/>
        <v>0</v>
      </c>
      <c r="AC99" s="264">
        <f t="shared" si="35"/>
        <v>0</v>
      </c>
      <c r="AD99" s="163"/>
    </row>
    <row r="100" spans="1:30" ht="66">
      <c r="A100" s="438" t="s">
        <v>1063</v>
      </c>
      <c r="B100" s="433" t="s">
        <v>512</v>
      </c>
      <c r="C100" s="423"/>
      <c r="D100" s="432" t="s">
        <v>721</v>
      </c>
      <c r="E100" s="479"/>
      <c r="F100" s="193"/>
      <c r="G100" s="480">
        <f t="shared" si="18"/>
        <v>0</v>
      </c>
      <c r="H100" s="481"/>
      <c r="I100" s="482"/>
      <c r="J100" s="483"/>
      <c r="K100" s="480">
        <f t="shared" si="19"/>
        <v>0</v>
      </c>
      <c r="L100" s="482"/>
      <c r="M100" s="483"/>
      <c r="N100" s="480">
        <f t="shared" si="20"/>
        <v>0</v>
      </c>
      <c r="O100" s="399">
        <f t="shared" si="21"/>
        <v>0</v>
      </c>
      <c r="P100" s="480">
        <f t="shared" si="22"/>
        <v>0</v>
      </c>
      <c r="Q100" s="480">
        <f t="shared" si="23"/>
        <v>0</v>
      </c>
      <c r="R100" s="264">
        <f t="shared" si="24"/>
        <v>0</v>
      </c>
      <c r="S100" s="264">
        <f t="shared" si="25"/>
        <v>0</v>
      </c>
      <c r="T100" s="264">
        <f t="shared" si="26"/>
        <v>0</v>
      </c>
      <c r="U100" s="264">
        <f t="shared" si="27"/>
        <v>0</v>
      </c>
      <c r="V100" s="264">
        <f t="shared" si="28"/>
        <v>0</v>
      </c>
      <c r="W100" s="264">
        <f t="shared" si="29"/>
        <v>0</v>
      </c>
      <c r="X100" s="264">
        <f t="shared" si="30"/>
        <v>0</v>
      </c>
      <c r="Y100" s="264">
        <f t="shared" si="31"/>
        <v>0</v>
      </c>
      <c r="Z100" s="264">
        <f t="shared" si="32"/>
        <v>0</v>
      </c>
      <c r="AA100" s="264">
        <f t="shared" si="33"/>
        <v>0</v>
      </c>
      <c r="AB100" s="264">
        <f t="shared" si="34"/>
        <v>0</v>
      </c>
      <c r="AC100" s="264">
        <f t="shared" si="35"/>
        <v>0</v>
      </c>
      <c r="AD100" s="163"/>
    </row>
    <row r="101" spans="1:30" ht="39">
      <c r="A101" s="561" t="s">
        <v>1064</v>
      </c>
      <c r="B101" s="563" t="s">
        <v>732</v>
      </c>
      <c r="C101" s="450" t="s">
        <v>733</v>
      </c>
      <c r="D101" s="445" t="s">
        <v>734</v>
      </c>
      <c r="E101" s="479"/>
      <c r="F101" s="193"/>
      <c r="G101" s="480">
        <f t="shared" si="18"/>
        <v>0</v>
      </c>
      <c r="H101" s="481"/>
      <c r="I101" s="482"/>
      <c r="J101" s="483"/>
      <c r="K101" s="480">
        <f t="shared" si="19"/>
        <v>0</v>
      </c>
      <c r="L101" s="482"/>
      <c r="M101" s="483"/>
      <c r="N101" s="480">
        <f t="shared" si="20"/>
        <v>0</v>
      </c>
      <c r="O101" s="399">
        <f t="shared" si="21"/>
        <v>0</v>
      </c>
      <c r="P101" s="480">
        <f t="shared" si="22"/>
        <v>0</v>
      </c>
      <c r="Q101" s="480">
        <f t="shared" si="23"/>
        <v>0</v>
      </c>
      <c r="R101" s="264">
        <f t="shared" si="24"/>
        <v>0</v>
      </c>
      <c r="S101" s="264">
        <f t="shared" si="25"/>
        <v>0</v>
      </c>
      <c r="T101" s="264">
        <f t="shared" si="26"/>
        <v>0</v>
      </c>
      <c r="U101" s="264">
        <f t="shared" si="27"/>
        <v>0</v>
      </c>
      <c r="V101" s="264">
        <f t="shared" si="28"/>
        <v>0</v>
      </c>
      <c r="W101" s="264">
        <f t="shared" si="29"/>
        <v>0</v>
      </c>
      <c r="X101" s="264">
        <f t="shared" si="30"/>
        <v>0</v>
      </c>
      <c r="Y101" s="264">
        <f t="shared" si="31"/>
        <v>0</v>
      </c>
      <c r="Z101" s="264">
        <f t="shared" si="32"/>
        <v>0</v>
      </c>
      <c r="AA101" s="264">
        <f t="shared" si="33"/>
        <v>0</v>
      </c>
      <c r="AB101" s="264">
        <f t="shared" si="34"/>
        <v>0</v>
      </c>
      <c r="AC101" s="264">
        <f t="shared" si="35"/>
        <v>0</v>
      </c>
      <c r="AD101" s="163"/>
    </row>
    <row r="102" spans="1:30" ht="39">
      <c r="A102" s="562"/>
      <c r="B102" s="564"/>
      <c r="C102" s="450" t="s">
        <v>735</v>
      </c>
      <c r="D102" s="445" t="s">
        <v>736</v>
      </c>
      <c r="E102" s="479"/>
      <c r="F102" s="193"/>
      <c r="G102" s="480">
        <f t="shared" si="18"/>
        <v>0</v>
      </c>
      <c r="H102" s="481"/>
      <c r="I102" s="482"/>
      <c r="J102" s="483"/>
      <c r="K102" s="480">
        <f t="shared" si="19"/>
        <v>0</v>
      </c>
      <c r="L102" s="482"/>
      <c r="M102" s="483"/>
      <c r="N102" s="480">
        <f t="shared" si="20"/>
        <v>0</v>
      </c>
      <c r="O102" s="399">
        <f t="shared" si="21"/>
        <v>0</v>
      </c>
      <c r="P102" s="480">
        <f t="shared" si="22"/>
        <v>0</v>
      </c>
      <c r="Q102" s="480">
        <f t="shared" si="23"/>
        <v>0</v>
      </c>
      <c r="R102" s="264">
        <f t="shared" si="24"/>
        <v>0</v>
      </c>
      <c r="S102" s="264">
        <f t="shared" si="25"/>
        <v>0</v>
      </c>
      <c r="T102" s="264">
        <f t="shared" si="26"/>
        <v>0</v>
      </c>
      <c r="U102" s="264">
        <f t="shared" si="27"/>
        <v>0</v>
      </c>
      <c r="V102" s="264">
        <f t="shared" si="28"/>
        <v>0</v>
      </c>
      <c r="W102" s="264">
        <f t="shared" si="29"/>
        <v>0</v>
      </c>
      <c r="X102" s="264">
        <f t="shared" si="30"/>
        <v>0</v>
      </c>
      <c r="Y102" s="264">
        <f t="shared" si="31"/>
        <v>0</v>
      </c>
      <c r="Z102" s="264">
        <f t="shared" si="32"/>
        <v>0</v>
      </c>
      <c r="AA102" s="264">
        <f t="shared" si="33"/>
        <v>0</v>
      </c>
      <c r="AB102" s="264">
        <f t="shared" si="34"/>
        <v>0</v>
      </c>
      <c r="AC102" s="264">
        <f t="shared" si="35"/>
        <v>0</v>
      </c>
      <c r="AD102" s="163"/>
    </row>
    <row r="103" spans="1:30" ht="39">
      <c r="A103" s="452" t="s">
        <v>898</v>
      </c>
      <c r="B103" s="433" t="s">
        <v>738</v>
      </c>
      <c r="C103" s="423" t="s">
        <v>739</v>
      </c>
      <c r="D103" s="445" t="s">
        <v>738</v>
      </c>
      <c r="E103" s="479"/>
      <c r="F103" s="193"/>
      <c r="G103" s="480">
        <f t="shared" si="18"/>
        <v>0</v>
      </c>
      <c r="H103" s="481"/>
      <c r="I103" s="482"/>
      <c r="J103" s="483"/>
      <c r="K103" s="480">
        <f t="shared" si="19"/>
        <v>0</v>
      </c>
      <c r="L103" s="482"/>
      <c r="M103" s="483"/>
      <c r="N103" s="480">
        <f t="shared" si="20"/>
        <v>0</v>
      </c>
      <c r="O103" s="399">
        <f t="shared" si="21"/>
        <v>0</v>
      </c>
      <c r="P103" s="480">
        <f t="shared" si="22"/>
        <v>0</v>
      </c>
      <c r="Q103" s="480">
        <f t="shared" si="23"/>
        <v>0</v>
      </c>
      <c r="R103" s="264">
        <f t="shared" si="24"/>
        <v>0</v>
      </c>
      <c r="S103" s="264">
        <f t="shared" si="25"/>
        <v>0</v>
      </c>
      <c r="T103" s="264">
        <f t="shared" si="26"/>
        <v>0</v>
      </c>
      <c r="U103" s="264">
        <f t="shared" si="27"/>
        <v>0</v>
      </c>
      <c r="V103" s="264">
        <f t="shared" si="28"/>
        <v>0</v>
      </c>
      <c r="W103" s="264">
        <f t="shared" si="29"/>
        <v>0</v>
      </c>
      <c r="X103" s="264">
        <f t="shared" si="30"/>
        <v>0</v>
      </c>
      <c r="Y103" s="264">
        <f t="shared" si="31"/>
        <v>0</v>
      </c>
      <c r="Z103" s="264">
        <f t="shared" si="32"/>
        <v>0</v>
      </c>
      <c r="AA103" s="264">
        <f t="shared" si="33"/>
        <v>0</v>
      </c>
      <c r="AB103" s="264">
        <f t="shared" si="34"/>
        <v>0</v>
      </c>
      <c r="AC103" s="264">
        <f t="shared" si="35"/>
        <v>0</v>
      </c>
      <c r="AD103" s="163"/>
    </row>
    <row r="104" spans="1:30" ht="66">
      <c r="A104" s="453" t="s">
        <v>1065</v>
      </c>
      <c r="B104" s="445" t="s">
        <v>3</v>
      </c>
      <c r="C104" s="423" t="s">
        <v>4</v>
      </c>
      <c r="D104" s="445" t="s">
        <v>534</v>
      </c>
      <c r="E104" s="479"/>
      <c r="F104" s="193"/>
      <c r="G104" s="480">
        <f t="shared" si="18"/>
        <v>0</v>
      </c>
      <c r="H104" s="481"/>
      <c r="I104" s="482"/>
      <c r="J104" s="483"/>
      <c r="K104" s="480">
        <f t="shared" si="19"/>
        <v>0</v>
      </c>
      <c r="L104" s="482"/>
      <c r="M104" s="483"/>
      <c r="N104" s="480">
        <f t="shared" si="20"/>
        <v>0</v>
      </c>
      <c r="O104" s="399">
        <f t="shared" si="21"/>
        <v>0</v>
      </c>
      <c r="P104" s="480">
        <f t="shared" si="22"/>
        <v>0</v>
      </c>
      <c r="Q104" s="480">
        <f t="shared" si="23"/>
        <v>0</v>
      </c>
      <c r="R104" s="264">
        <f t="shared" si="24"/>
        <v>0</v>
      </c>
      <c r="S104" s="264">
        <f t="shared" si="25"/>
        <v>0</v>
      </c>
      <c r="T104" s="264">
        <f t="shared" si="26"/>
        <v>0</v>
      </c>
      <c r="U104" s="264">
        <f t="shared" si="27"/>
        <v>0</v>
      </c>
      <c r="V104" s="264">
        <f t="shared" si="28"/>
        <v>0</v>
      </c>
      <c r="W104" s="264">
        <f t="shared" si="29"/>
        <v>0</v>
      </c>
      <c r="X104" s="264">
        <f t="shared" si="30"/>
        <v>0</v>
      </c>
      <c r="Y104" s="264">
        <f t="shared" si="31"/>
        <v>0</v>
      </c>
      <c r="Z104" s="264">
        <f t="shared" si="32"/>
        <v>0</v>
      </c>
      <c r="AA104" s="264">
        <f t="shared" si="33"/>
        <v>0</v>
      </c>
      <c r="AB104" s="264">
        <f t="shared" si="34"/>
        <v>0</v>
      </c>
      <c r="AC104" s="264">
        <f t="shared" si="35"/>
        <v>0</v>
      </c>
      <c r="AD104" s="163"/>
    </row>
    <row r="105" spans="1:30" ht="52.5">
      <c r="A105" s="453" t="s">
        <v>1066</v>
      </c>
      <c r="B105" s="445" t="s">
        <v>536</v>
      </c>
      <c r="C105" s="423" t="s">
        <v>537</v>
      </c>
      <c r="D105" s="445" t="s">
        <v>536</v>
      </c>
      <c r="E105" s="479"/>
      <c r="F105" s="193"/>
      <c r="G105" s="480">
        <f t="shared" si="18"/>
        <v>0</v>
      </c>
      <c r="H105" s="481"/>
      <c r="I105" s="482"/>
      <c r="J105" s="483"/>
      <c r="K105" s="480">
        <f t="shared" si="19"/>
        <v>0</v>
      </c>
      <c r="L105" s="482"/>
      <c r="M105" s="483"/>
      <c r="N105" s="480">
        <f t="shared" si="20"/>
        <v>0</v>
      </c>
      <c r="O105" s="399">
        <f t="shared" si="21"/>
        <v>0</v>
      </c>
      <c r="P105" s="480">
        <f t="shared" si="22"/>
        <v>0</v>
      </c>
      <c r="Q105" s="480">
        <f t="shared" si="23"/>
        <v>0</v>
      </c>
      <c r="R105" s="264">
        <f t="shared" si="24"/>
        <v>0</v>
      </c>
      <c r="S105" s="264">
        <f t="shared" si="25"/>
        <v>0</v>
      </c>
      <c r="T105" s="264">
        <f t="shared" si="26"/>
        <v>0</v>
      </c>
      <c r="U105" s="264">
        <f t="shared" si="27"/>
        <v>0</v>
      </c>
      <c r="V105" s="264">
        <f t="shared" si="28"/>
        <v>0</v>
      </c>
      <c r="W105" s="264">
        <f t="shared" si="29"/>
        <v>0</v>
      </c>
      <c r="X105" s="264">
        <f t="shared" si="30"/>
        <v>0</v>
      </c>
      <c r="Y105" s="264">
        <f t="shared" si="31"/>
        <v>0</v>
      </c>
      <c r="Z105" s="264">
        <f t="shared" si="32"/>
        <v>0</v>
      </c>
      <c r="AA105" s="264">
        <f t="shared" si="33"/>
        <v>0</v>
      </c>
      <c r="AB105" s="264">
        <f t="shared" si="34"/>
        <v>0</v>
      </c>
      <c r="AC105" s="264">
        <f t="shared" si="35"/>
        <v>0</v>
      </c>
      <c r="AD105" s="163"/>
    </row>
    <row r="106" spans="1:30" ht="26.25">
      <c r="A106" s="453" t="s">
        <v>899</v>
      </c>
      <c r="B106" s="445" t="s">
        <v>539</v>
      </c>
      <c r="C106" s="423"/>
      <c r="D106" s="454" t="s">
        <v>540</v>
      </c>
      <c r="E106" s="479"/>
      <c r="F106" s="193"/>
      <c r="G106" s="480">
        <f t="shared" si="18"/>
        <v>0</v>
      </c>
      <c r="H106" s="481"/>
      <c r="I106" s="482"/>
      <c r="J106" s="483"/>
      <c r="K106" s="480">
        <f t="shared" si="19"/>
        <v>0</v>
      </c>
      <c r="L106" s="482"/>
      <c r="M106" s="483"/>
      <c r="N106" s="480">
        <f t="shared" si="20"/>
        <v>0</v>
      </c>
      <c r="O106" s="399">
        <f t="shared" si="21"/>
        <v>0</v>
      </c>
      <c r="P106" s="480">
        <f t="shared" si="22"/>
        <v>0</v>
      </c>
      <c r="Q106" s="480">
        <f t="shared" si="23"/>
        <v>0</v>
      </c>
      <c r="R106" s="264">
        <f t="shared" si="24"/>
        <v>0</v>
      </c>
      <c r="S106" s="264">
        <f t="shared" si="25"/>
        <v>0</v>
      </c>
      <c r="T106" s="264">
        <f t="shared" si="26"/>
        <v>0</v>
      </c>
      <c r="U106" s="264">
        <f t="shared" si="27"/>
        <v>0</v>
      </c>
      <c r="V106" s="264">
        <f t="shared" si="28"/>
        <v>0</v>
      </c>
      <c r="W106" s="264">
        <f t="shared" si="29"/>
        <v>0</v>
      </c>
      <c r="X106" s="264">
        <f t="shared" si="30"/>
        <v>0</v>
      </c>
      <c r="Y106" s="264">
        <f t="shared" si="31"/>
        <v>0</v>
      </c>
      <c r="Z106" s="264">
        <f t="shared" si="32"/>
        <v>0</v>
      </c>
      <c r="AA106" s="264">
        <f t="shared" si="33"/>
        <v>0</v>
      </c>
      <c r="AB106" s="264">
        <f t="shared" si="34"/>
        <v>0</v>
      </c>
      <c r="AC106" s="264">
        <f t="shared" si="35"/>
        <v>0</v>
      </c>
      <c r="AD106" s="163"/>
    </row>
    <row r="107" spans="1:30" ht="26.25">
      <c r="A107" s="553" t="s">
        <v>1067</v>
      </c>
      <c r="B107" s="555" t="s">
        <v>951</v>
      </c>
      <c r="C107" s="423" t="s">
        <v>952</v>
      </c>
      <c r="D107" s="457" t="s">
        <v>953</v>
      </c>
      <c r="E107" s="479"/>
      <c r="F107" s="193"/>
      <c r="G107" s="480">
        <f t="shared" si="18"/>
        <v>0</v>
      </c>
      <c r="H107" s="481"/>
      <c r="I107" s="482"/>
      <c r="J107" s="483"/>
      <c r="K107" s="480">
        <f t="shared" si="19"/>
        <v>0</v>
      </c>
      <c r="L107" s="482"/>
      <c r="M107" s="483"/>
      <c r="N107" s="480">
        <f t="shared" si="20"/>
        <v>0</v>
      </c>
      <c r="O107" s="399">
        <f t="shared" si="21"/>
        <v>0</v>
      </c>
      <c r="P107" s="480">
        <f t="shared" si="22"/>
        <v>0</v>
      </c>
      <c r="Q107" s="480">
        <f t="shared" si="23"/>
        <v>0</v>
      </c>
      <c r="R107" s="264">
        <f t="shared" si="24"/>
        <v>0</v>
      </c>
      <c r="S107" s="264">
        <f t="shared" si="25"/>
        <v>0</v>
      </c>
      <c r="T107" s="264">
        <f t="shared" si="26"/>
        <v>0</v>
      </c>
      <c r="U107" s="264">
        <f t="shared" si="27"/>
        <v>0</v>
      </c>
      <c r="V107" s="264">
        <f t="shared" si="28"/>
        <v>0</v>
      </c>
      <c r="W107" s="264">
        <f t="shared" si="29"/>
        <v>0</v>
      </c>
      <c r="X107" s="264">
        <f t="shared" si="30"/>
        <v>0</v>
      </c>
      <c r="Y107" s="264">
        <f t="shared" si="31"/>
        <v>0</v>
      </c>
      <c r="Z107" s="264">
        <f t="shared" si="32"/>
        <v>0</v>
      </c>
      <c r="AA107" s="264">
        <f t="shared" si="33"/>
        <v>0</v>
      </c>
      <c r="AB107" s="264">
        <f t="shared" si="34"/>
        <v>0</v>
      </c>
      <c r="AC107" s="264">
        <f t="shared" si="35"/>
        <v>0</v>
      </c>
      <c r="AD107" s="163"/>
    </row>
    <row r="108" spans="1:30" ht="26.25">
      <c r="A108" s="554"/>
      <c r="B108" s="556"/>
      <c r="C108" s="423" t="s">
        <v>954</v>
      </c>
      <c r="D108" s="457" t="s">
        <v>955</v>
      </c>
      <c r="E108" s="479"/>
      <c r="F108" s="193"/>
      <c r="G108" s="480">
        <f t="shared" si="18"/>
        <v>0</v>
      </c>
      <c r="H108" s="481"/>
      <c r="I108" s="482"/>
      <c r="J108" s="483"/>
      <c r="K108" s="480">
        <f t="shared" si="19"/>
        <v>0</v>
      </c>
      <c r="L108" s="482"/>
      <c r="M108" s="483"/>
      <c r="N108" s="480">
        <f t="shared" si="20"/>
        <v>0</v>
      </c>
      <c r="O108" s="399">
        <f t="shared" si="21"/>
        <v>0</v>
      </c>
      <c r="P108" s="480">
        <f t="shared" si="22"/>
        <v>0</v>
      </c>
      <c r="Q108" s="480">
        <f t="shared" si="23"/>
        <v>0</v>
      </c>
      <c r="R108" s="264">
        <f t="shared" si="24"/>
        <v>0</v>
      </c>
      <c r="S108" s="264">
        <f t="shared" si="25"/>
        <v>0</v>
      </c>
      <c r="T108" s="264">
        <f t="shared" si="26"/>
        <v>0</v>
      </c>
      <c r="U108" s="264">
        <f t="shared" si="27"/>
        <v>0</v>
      </c>
      <c r="V108" s="264">
        <f t="shared" si="28"/>
        <v>0</v>
      </c>
      <c r="W108" s="264">
        <f t="shared" si="29"/>
        <v>0</v>
      </c>
      <c r="X108" s="264">
        <f t="shared" si="30"/>
        <v>0</v>
      </c>
      <c r="Y108" s="264">
        <f t="shared" si="31"/>
        <v>0</v>
      </c>
      <c r="Z108" s="264">
        <f t="shared" si="32"/>
        <v>0</v>
      </c>
      <c r="AA108" s="264">
        <f t="shared" si="33"/>
        <v>0</v>
      </c>
      <c r="AB108" s="264">
        <f t="shared" si="34"/>
        <v>0</v>
      </c>
      <c r="AC108" s="264">
        <f t="shared" si="35"/>
        <v>0</v>
      </c>
      <c r="AD108" s="163"/>
    </row>
    <row r="109" spans="1:30" ht="26.25">
      <c r="A109" s="449" t="s">
        <v>1068</v>
      </c>
      <c r="B109" s="459" t="s">
        <v>956</v>
      </c>
      <c r="C109" s="437" t="s">
        <v>957</v>
      </c>
      <c r="D109" s="436" t="s">
        <v>958</v>
      </c>
      <c r="E109" s="479"/>
      <c r="F109" s="193"/>
      <c r="G109" s="480">
        <f t="shared" si="18"/>
        <v>0</v>
      </c>
      <c r="H109" s="481"/>
      <c r="I109" s="482"/>
      <c r="J109" s="483"/>
      <c r="K109" s="480">
        <f t="shared" si="19"/>
        <v>0</v>
      </c>
      <c r="L109" s="482"/>
      <c r="M109" s="483"/>
      <c r="N109" s="480">
        <f t="shared" si="20"/>
        <v>0</v>
      </c>
      <c r="O109" s="399">
        <f t="shared" si="21"/>
        <v>0</v>
      </c>
      <c r="P109" s="480">
        <f t="shared" si="22"/>
        <v>0</v>
      </c>
      <c r="Q109" s="480">
        <f t="shared" si="23"/>
        <v>0</v>
      </c>
      <c r="R109" s="264">
        <f t="shared" si="24"/>
        <v>0</v>
      </c>
      <c r="S109" s="264">
        <f t="shared" si="25"/>
        <v>0</v>
      </c>
      <c r="T109" s="264">
        <f t="shared" si="26"/>
        <v>0</v>
      </c>
      <c r="U109" s="264">
        <f t="shared" si="27"/>
        <v>0</v>
      </c>
      <c r="V109" s="264">
        <f t="shared" si="28"/>
        <v>0</v>
      </c>
      <c r="W109" s="264">
        <f t="shared" si="29"/>
        <v>0</v>
      </c>
      <c r="X109" s="264">
        <f t="shared" si="30"/>
        <v>0</v>
      </c>
      <c r="Y109" s="264">
        <f t="shared" si="31"/>
        <v>0</v>
      </c>
      <c r="Z109" s="264">
        <f t="shared" si="32"/>
        <v>0</v>
      </c>
      <c r="AA109" s="264">
        <f t="shared" si="33"/>
        <v>0</v>
      </c>
      <c r="AB109" s="264">
        <f t="shared" si="34"/>
        <v>0</v>
      </c>
      <c r="AC109" s="264">
        <f t="shared" si="35"/>
        <v>0</v>
      </c>
      <c r="AD109" s="163"/>
    </row>
    <row r="110" spans="1:30" ht="26.25">
      <c r="A110" s="451"/>
      <c r="B110" s="427"/>
      <c r="C110" s="437" t="s">
        <v>959</v>
      </c>
      <c r="D110" s="436" t="s">
        <v>960</v>
      </c>
      <c r="E110" s="479"/>
      <c r="F110" s="193"/>
      <c r="G110" s="480">
        <f t="shared" si="18"/>
        <v>0</v>
      </c>
      <c r="H110" s="481"/>
      <c r="I110" s="482"/>
      <c r="J110" s="483"/>
      <c r="K110" s="480">
        <f t="shared" si="19"/>
        <v>0</v>
      </c>
      <c r="L110" s="482"/>
      <c r="M110" s="483"/>
      <c r="N110" s="480">
        <f t="shared" si="20"/>
        <v>0</v>
      </c>
      <c r="O110" s="399">
        <f t="shared" si="21"/>
        <v>0</v>
      </c>
      <c r="P110" s="480">
        <f t="shared" si="22"/>
        <v>0</v>
      </c>
      <c r="Q110" s="480">
        <f t="shared" si="23"/>
        <v>0</v>
      </c>
      <c r="R110" s="264">
        <f t="shared" si="24"/>
        <v>0</v>
      </c>
      <c r="S110" s="264">
        <f t="shared" si="25"/>
        <v>0</v>
      </c>
      <c r="T110" s="264">
        <f t="shared" si="26"/>
        <v>0</v>
      </c>
      <c r="U110" s="264">
        <f t="shared" si="27"/>
        <v>0</v>
      </c>
      <c r="V110" s="264">
        <f t="shared" si="28"/>
        <v>0</v>
      </c>
      <c r="W110" s="264">
        <f t="shared" si="29"/>
        <v>0</v>
      </c>
      <c r="X110" s="264">
        <f t="shared" si="30"/>
        <v>0</v>
      </c>
      <c r="Y110" s="264">
        <f t="shared" si="31"/>
        <v>0</v>
      </c>
      <c r="Z110" s="264">
        <f t="shared" si="32"/>
        <v>0</v>
      </c>
      <c r="AA110" s="264">
        <f t="shared" si="33"/>
        <v>0</v>
      </c>
      <c r="AB110" s="264">
        <f t="shared" si="34"/>
        <v>0</v>
      </c>
      <c r="AC110" s="264">
        <f t="shared" si="35"/>
        <v>0</v>
      </c>
      <c r="AD110" s="163"/>
    </row>
    <row r="111" spans="1:30" ht="66">
      <c r="A111" s="453" t="s">
        <v>1069</v>
      </c>
      <c r="B111" s="436" t="s">
        <v>961</v>
      </c>
      <c r="C111" s="437"/>
      <c r="D111" s="436"/>
      <c r="E111" s="479"/>
      <c r="F111" s="193"/>
      <c r="G111" s="480">
        <f t="shared" si="18"/>
        <v>0</v>
      </c>
      <c r="H111" s="481"/>
      <c r="I111" s="482"/>
      <c r="J111" s="483"/>
      <c r="K111" s="480">
        <f t="shared" si="19"/>
        <v>0</v>
      </c>
      <c r="L111" s="482"/>
      <c r="M111" s="483"/>
      <c r="N111" s="480">
        <f t="shared" si="20"/>
        <v>0</v>
      </c>
      <c r="O111" s="399">
        <f t="shared" si="21"/>
        <v>0</v>
      </c>
      <c r="P111" s="480">
        <f t="shared" si="22"/>
        <v>0</v>
      </c>
      <c r="Q111" s="480">
        <f t="shared" si="23"/>
        <v>0</v>
      </c>
      <c r="R111" s="264">
        <f t="shared" si="24"/>
        <v>0</v>
      </c>
      <c r="S111" s="264">
        <f t="shared" si="25"/>
        <v>0</v>
      </c>
      <c r="T111" s="264">
        <f t="shared" si="26"/>
        <v>0</v>
      </c>
      <c r="U111" s="264">
        <f t="shared" si="27"/>
        <v>0</v>
      </c>
      <c r="V111" s="264">
        <f t="shared" si="28"/>
        <v>0</v>
      </c>
      <c r="W111" s="264">
        <f t="shared" si="29"/>
        <v>0</v>
      </c>
      <c r="X111" s="264">
        <f t="shared" si="30"/>
        <v>0</v>
      </c>
      <c r="Y111" s="264">
        <f t="shared" si="31"/>
        <v>0</v>
      </c>
      <c r="Z111" s="264">
        <f t="shared" si="32"/>
        <v>0</v>
      </c>
      <c r="AA111" s="264">
        <f t="shared" si="33"/>
        <v>0</v>
      </c>
      <c r="AB111" s="264">
        <f t="shared" si="34"/>
        <v>0</v>
      </c>
      <c r="AC111" s="264">
        <f t="shared" si="35"/>
        <v>0</v>
      </c>
      <c r="AD111" s="163"/>
    </row>
    <row r="112" spans="1:30" ht="26.25">
      <c r="A112" s="453" t="s">
        <v>962</v>
      </c>
      <c r="B112" s="436" t="s">
        <v>963</v>
      </c>
      <c r="C112" s="437" t="s">
        <v>964</v>
      </c>
      <c r="D112" s="436" t="s">
        <v>965</v>
      </c>
      <c r="E112" s="479"/>
      <c r="F112" s="193"/>
      <c r="G112" s="480">
        <f t="shared" si="18"/>
        <v>0</v>
      </c>
      <c r="H112" s="481"/>
      <c r="I112" s="482"/>
      <c r="J112" s="483"/>
      <c r="K112" s="480">
        <f t="shared" si="19"/>
        <v>0</v>
      </c>
      <c r="L112" s="482"/>
      <c r="M112" s="483"/>
      <c r="N112" s="480">
        <f t="shared" si="20"/>
        <v>0</v>
      </c>
      <c r="O112" s="399">
        <f t="shared" si="21"/>
        <v>0</v>
      </c>
      <c r="P112" s="480">
        <f t="shared" si="22"/>
        <v>0</v>
      </c>
      <c r="Q112" s="480">
        <f t="shared" si="23"/>
        <v>0</v>
      </c>
      <c r="R112" s="264">
        <f t="shared" si="24"/>
        <v>0</v>
      </c>
      <c r="S112" s="264">
        <f t="shared" si="25"/>
        <v>0</v>
      </c>
      <c r="T112" s="264">
        <f t="shared" si="26"/>
        <v>0</v>
      </c>
      <c r="U112" s="264">
        <f t="shared" si="27"/>
        <v>0</v>
      </c>
      <c r="V112" s="264">
        <f t="shared" si="28"/>
        <v>0</v>
      </c>
      <c r="W112" s="264">
        <f t="shared" si="29"/>
        <v>0</v>
      </c>
      <c r="X112" s="264">
        <f t="shared" si="30"/>
        <v>0</v>
      </c>
      <c r="Y112" s="264">
        <f t="shared" si="31"/>
        <v>0</v>
      </c>
      <c r="Z112" s="264">
        <f t="shared" si="32"/>
        <v>0</v>
      </c>
      <c r="AA112" s="264">
        <f t="shared" si="33"/>
        <v>0</v>
      </c>
      <c r="AB112" s="264">
        <f t="shared" si="34"/>
        <v>0</v>
      </c>
      <c r="AC112" s="264">
        <f t="shared" si="35"/>
        <v>0</v>
      </c>
      <c r="AD112" s="163"/>
    </row>
    <row r="113" spans="1:30" ht="26.25">
      <c r="A113" s="449" t="s">
        <v>1070</v>
      </c>
      <c r="B113" s="459" t="s">
        <v>966</v>
      </c>
      <c r="C113" s="437" t="s">
        <v>967</v>
      </c>
      <c r="D113" s="436" t="s">
        <v>968</v>
      </c>
      <c r="E113" s="479"/>
      <c r="F113" s="193"/>
      <c r="G113" s="480">
        <f t="shared" si="18"/>
        <v>0</v>
      </c>
      <c r="H113" s="481"/>
      <c r="I113" s="482"/>
      <c r="J113" s="483"/>
      <c r="K113" s="480">
        <f t="shared" si="19"/>
        <v>0</v>
      </c>
      <c r="L113" s="482"/>
      <c r="M113" s="483"/>
      <c r="N113" s="480">
        <f t="shared" si="20"/>
        <v>0</v>
      </c>
      <c r="O113" s="399">
        <f t="shared" si="21"/>
        <v>0</v>
      </c>
      <c r="P113" s="480">
        <f t="shared" si="22"/>
        <v>0</v>
      </c>
      <c r="Q113" s="480">
        <f t="shared" si="23"/>
        <v>0</v>
      </c>
      <c r="R113" s="264">
        <f t="shared" si="24"/>
        <v>0</v>
      </c>
      <c r="S113" s="264">
        <f t="shared" si="25"/>
        <v>0</v>
      </c>
      <c r="T113" s="264">
        <f t="shared" si="26"/>
        <v>0</v>
      </c>
      <c r="U113" s="264">
        <f t="shared" si="27"/>
        <v>0</v>
      </c>
      <c r="V113" s="264">
        <f t="shared" si="28"/>
        <v>0</v>
      </c>
      <c r="W113" s="264">
        <f t="shared" si="29"/>
        <v>0</v>
      </c>
      <c r="X113" s="264">
        <f t="shared" si="30"/>
        <v>0</v>
      </c>
      <c r="Y113" s="264">
        <f t="shared" si="31"/>
        <v>0</v>
      </c>
      <c r="Z113" s="264">
        <f t="shared" si="32"/>
        <v>0</v>
      </c>
      <c r="AA113" s="264">
        <f t="shared" si="33"/>
        <v>0</v>
      </c>
      <c r="AB113" s="264">
        <f t="shared" si="34"/>
        <v>0</v>
      </c>
      <c r="AC113" s="264">
        <f t="shared" si="35"/>
        <v>0</v>
      </c>
      <c r="AD113" s="163"/>
    </row>
    <row r="114" spans="1:30" ht="26.25">
      <c r="A114" s="460"/>
      <c r="B114" s="461"/>
      <c r="C114" s="446" t="s">
        <v>969</v>
      </c>
      <c r="D114" s="445" t="s">
        <v>971</v>
      </c>
      <c r="E114" s="479"/>
      <c r="F114" s="193"/>
      <c r="G114" s="480">
        <f t="shared" si="18"/>
        <v>0</v>
      </c>
      <c r="H114" s="481"/>
      <c r="I114" s="482"/>
      <c r="J114" s="483"/>
      <c r="K114" s="480">
        <f t="shared" si="19"/>
        <v>0</v>
      </c>
      <c r="L114" s="482"/>
      <c r="M114" s="483"/>
      <c r="N114" s="480">
        <f t="shared" si="20"/>
        <v>0</v>
      </c>
      <c r="O114" s="399">
        <f t="shared" si="21"/>
        <v>0</v>
      </c>
      <c r="P114" s="480">
        <f t="shared" si="22"/>
        <v>0</v>
      </c>
      <c r="Q114" s="480">
        <f t="shared" si="23"/>
        <v>0</v>
      </c>
      <c r="R114" s="264">
        <f t="shared" si="24"/>
        <v>0</v>
      </c>
      <c r="S114" s="264">
        <f t="shared" si="25"/>
        <v>0</v>
      </c>
      <c r="T114" s="264">
        <f t="shared" si="26"/>
        <v>0</v>
      </c>
      <c r="U114" s="264">
        <f t="shared" si="27"/>
        <v>0</v>
      </c>
      <c r="V114" s="264">
        <f t="shared" si="28"/>
        <v>0</v>
      </c>
      <c r="W114" s="264">
        <f t="shared" si="29"/>
        <v>0</v>
      </c>
      <c r="X114" s="264">
        <f t="shared" si="30"/>
        <v>0</v>
      </c>
      <c r="Y114" s="264">
        <f t="shared" si="31"/>
        <v>0</v>
      </c>
      <c r="Z114" s="264">
        <f t="shared" si="32"/>
        <v>0</v>
      </c>
      <c r="AA114" s="264">
        <f t="shared" si="33"/>
        <v>0</v>
      </c>
      <c r="AB114" s="264">
        <f t="shared" si="34"/>
        <v>0</v>
      </c>
      <c r="AC114" s="264">
        <f t="shared" si="35"/>
        <v>0</v>
      </c>
      <c r="AD114" s="163"/>
    </row>
    <row r="115" spans="1:30" ht="26.25">
      <c r="A115" s="451"/>
      <c r="B115" s="462"/>
      <c r="C115" s="446" t="s">
        <v>972</v>
      </c>
      <c r="D115" s="445" t="s">
        <v>973</v>
      </c>
      <c r="E115" s="479"/>
      <c r="F115" s="193"/>
      <c r="G115" s="480">
        <f t="shared" si="18"/>
        <v>0</v>
      </c>
      <c r="H115" s="481"/>
      <c r="I115" s="482"/>
      <c r="J115" s="483"/>
      <c r="K115" s="480">
        <f t="shared" si="19"/>
        <v>0</v>
      </c>
      <c r="L115" s="482"/>
      <c r="M115" s="483"/>
      <c r="N115" s="480">
        <f t="shared" si="20"/>
        <v>0</v>
      </c>
      <c r="O115" s="399">
        <f t="shared" si="21"/>
        <v>0</v>
      </c>
      <c r="P115" s="480">
        <f t="shared" si="22"/>
        <v>0</v>
      </c>
      <c r="Q115" s="480">
        <f t="shared" si="23"/>
        <v>0</v>
      </c>
      <c r="R115" s="264">
        <f t="shared" si="24"/>
        <v>0</v>
      </c>
      <c r="S115" s="264">
        <f t="shared" si="25"/>
        <v>0</v>
      </c>
      <c r="T115" s="264">
        <f t="shared" si="26"/>
        <v>0</v>
      </c>
      <c r="U115" s="264">
        <f t="shared" si="27"/>
        <v>0</v>
      </c>
      <c r="V115" s="264">
        <f t="shared" si="28"/>
        <v>0</v>
      </c>
      <c r="W115" s="264">
        <f t="shared" si="29"/>
        <v>0</v>
      </c>
      <c r="X115" s="264">
        <f t="shared" si="30"/>
        <v>0</v>
      </c>
      <c r="Y115" s="264">
        <f t="shared" si="31"/>
        <v>0</v>
      </c>
      <c r="Z115" s="264">
        <f t="shared" si="32"/>
        <v>0</v>
      </c>
      <c r="AA115" s="264">
        <f t="shared" si="33"/>
        <v>0</v>
      </c>
      <c r="AB115" s="264">
        <f t="shared" si="34"/>
        <v>0</v>
      </c>
      <c r="AC115" s="264">
        <f t="shared" si="35"/>
        <v>0</v>
      </c>
      <c r="AD115" s="163"/>
    </row>
    <row r="116" spans="1:30" ht="26.25" customHeight="1">
      <c r="A116" s="463" t="s">
        <v>1071</v>
      </c>
      <c r="B116" s="459" t="s">
        <v>974</v>
      </c>
      <c r="C116" s="437" t="s">
        <v>975</v>
      </c>
      <c r="D116" s="436" t="s">
        <v>976</v>
      </c>
      <c r="E116" s="479"/>
      <c r="F116" s="193"/>
      <c r="G116" s="480">
        <f t="shared" si="18"/>
        <v>0</v>
      </c>
      <c r="H116" s="481"/>
      <c r="I116" s="482"/>
      <c r="J116" s="483"/>
      <c r="K116" s="480">
        <f t="shared" si="19"/>
        <v>0</v>
      </c>
      <c r="L116" s="482"/>
      <c r="M116" s="483"/>
      <c r="N116" s="480">
        <f t="shared" si="20"/>
        <v>0</v>
      </c>
      <c r="O116" s="399">
        <f t="shared" si="21"/>
        <v>0</v>
      </c>
      <c r="P116" s="480">
        <f t="shared" si="22"/>
        <v>0</v>
      </c>
      <c r="Q116" s="480">
        <f t="shared" si="23"/>
        <v>0</v>
      </c>
      <c r="R116" s="264">
        <f t="shared" si="24"/>
        <v>0</v>
      </c>
      <c r="S116" s="264">
        <f t="shared" si="25"/>
        <v>0</v>
      </c>
      <c r="T116" s="264">
        <f t="shared" si="26"/>
        <v>0</v>
      </c>
      <c r="U116" s="264">
        <f t="shared" si="27"/>
        <v>0</v>
      </c>
      <c r="V116" s="264">
        <f t="shared" si="28"/>
        <v>0</v>
      </c>
      <c r="W116" s="264">
        <f t="shared" si="29"/>
        <v>0</v>
      </c>
      <c r="X116" s="264">
        <f t="shared" si="30"/>
        <v>0</v>
      </c>
      <c r="Y116" s="264">
        <f t="shared" si="31"/>
        <v>0</v>
      </c>
      <c r="Z116" s="264">
        <f t="shared" si="32"/>
        <v>0</v>
      </c>
      <c r="AA116" s="264">
        <f t="shared" si="33"/>
        <v>0</v>
      </c>
      <c r="AB116" s="264">
        <f t="shared" si="34"/>
        <v>0</v>
      </c>
      <c r="AC116" s="264">
        <f t="shared" si="35"/>
        <v>0</v>
      </c>
      <c r="AD116" s="163"/>
    </row>
    <row r="117" spans="1:30" ht="26.25">
      <c r="A117" s="464"/>
      <c r="B117" s="425"/>
      <c r="C117" s="437" t="s">
        <v>977</v>
      </c>
      <c r="D117" s="436" t="s">
        <v>978</v>
      </c>
      <c r="E117" s="479"/>
      <c r="F117" s="193"/>
      <c r="G117" s="480">
        <f t="shared" si="18"/>
        <v>0</v>
      </c>
      <c r="H117" s="481"/>
      <c r="I117" s="482"/>
      <c r="J117" s="483"/>
      <c r="K117" s="480">
        <f t="shared" si="19"/>
        <v>0</v>
      </c>
      <c r="L117" s="482"/>
      <c r="M117" s="483"/>
      <c r="N117" s="480">
        <f t="shared" si="20"/>
        <v>0</v>
      </c>
      <c r="O117" s="399">
        <f t="shared" si="21"/>
        <v>0</v>
      </c>
      <c r="P117" s="480">
        <f t="shared" si="22"/>
        <v>0</v>
      </c>
      <c r="Q117" s="480">
        <f t="shared" si="23"/>
        <v>0</v>
      </c>
      <c r="R117" s="264">
        <f t="shared" si="24"/>
        <v>0</v>
      </c>
      <c r="S117" s="264">
        <f t="shared" si="25"/>
        <v>0</v>
      </c>
      <c r="T117" s="264">
        <f t="shared" si="26"/>
        <v>0</v>
      </c>
      <c r="U117" s="264">
        <f t="shared" si="27"/>
        <v>0</v>
      </c>
      <c r="V117" s="264">
        <f t="shared" si="28"/>
        <v>0</v>
      </c>
      <c r="W117" s="264">
        <f t="shared" si="29"/>
        <v>0</v>
      </c>
      <c r="X117" s="264">
        <f t="shared" si="30"/>
        <v>0</v>
      </c>
      <c r="Y117" s="264">
        <f t="shared" si="31"/>
        <v>0</v>
      </c>
      <c r="Z117" s="264">
        <f t="shared" si="32"/>
        <v>0</v>
      </c>
      <c r="AA117" s="264">
        <f t="shared" si="33"/>
        <v>0</v>
      </c>
      <c r="AB117" s="264">
        <f t="shared" si="34"/>
        <v>0</v>
      </c>
      <c r="AC117" s="264">
        <f t="shared" si="35"/>
        <v>0</v>
      </c>
      <c r="AD117" s="163"/>
    </row>
    <row r="118" spans="1:30" ht="26.25">
      <c r="A118" s="464"/>
      <c r="B118" s="425"/>
      <c r="C118" s="437" t="s">
        <v>979</v>
      </c>
      <c r="D118" s="436" t="s">
        <v>980</v>
      </c>
      <c r="E118" s="479"/>
      <c r="F118" s="193"/>
      <c r="G118" s="480">
        <f t="shared" si="18"/>
        <v>0</v>
      </c>
      <c r="H118" s="481"/>
      <c r="I118" s="482"/>
      <c r="J118" s="483"/>
      <c r="K118" s="480">
        <f t="shared" si="19"/>
        <v>0</v>
      </c>
      <c r="L118" s="482"/>
      <c r="M118" s="483"/>
      <c r="N118" s="480">
        <f t="shared" si="20"/>
        <v>0</v>
      </c>
      <c r="O118" s="399">
        <f t="shared" si="21"/>
        <v>0</v>
      </c>
      <c r="P118" s="480">
        <f t="shared" si="22"/>
        <v>0</v>
      </c>
      <c r="Q118" s="480">
        <f t="shared" si="23"/>
        <v>0</v>
      </c>
      <c r="R118" s="264">
        <f t="shared" si="24"/>
        <v>0</v>
      </c>
      <c r="S118" s="264">
        <f t="shared" si="25"/>
        <v>0</v>
      </c>
      <c r="T118" s="264">
        <f t="shared" si="26"/>
        <v>0</v>
      </c>
      <c r="U118" s="264">
        <f t="shared" si="27"/>
        <v>0</v>
      </c>
      <c r="V118" s="264">
        <f t="shared" si="28"/>
        <v>0</v>
      </c>
      <c r="W118" s="264">
        <f t="shared" si="29"/>
        <v>0</v>
      </c>
      <c r="X118" s="264">
        <f t="shared" si="30"/>
        <v>0</v>
      </c>
      <c r="Y118" s="264">
        <f t="shared" si="31"/>
        <v>0</v>
      </c>
      <c r="Z118" s="264">
        <f t="shared" si="32"/>
        <v>0</v>
      </c>
      <c r="AA118" s="264">
        <f t="shared" si="33"/>
        <v>0</v>
      </c>
      <c r="AB118" s="264">
        <f t="shared" si="34"/>
        <v>0</v>
      </c>
      <c r="AC118" s="264">
        <f t="shared" si="35"/>
        <v>0</v>
      </c>
      <c r="AD118" s="163"/>
    </row>
    <row r="119" spans="1:30" ht="26.25">
      <c r="A119" s="465"/>
      <c r="B119" s="427"/>
      <c r="C119" s="437" t="s">
        <v>981</v>
      </c>
      <c r="D119" s="436" t="s">
        <v>982</v>
      </c>
      <c r="E119" s="479"/>
      <c r="F119" s="193"/>
      <c r="G119" s="480">
        <f t="shared" si="18"/>
        <v>0</v>
      </c>
      <c r="H119" s="481"/>
      <c r="I119" s="482"/>
      <c r="J119" s="483"/>
      <c r="K119" s="480">
        <f t="shared" si="19"/>
        <v>0</v>
      </c>
      <c r="L119" s="482"/>
      <c r="M119" s="483"/>
      <c r="N119" s="480">
        <f t="shared" si="20"/>
        <v>0</v>
      </c>
      <c r="O119" s="399">
        <f t="shared" si="21"/>
        <v>0</v>
      </c>
      <c r="P119" s="480">
        <f t="shared" si="22"/>
        <v>0</v>
      </c>
      <c r="Q119" s="480">
        <f t="shared" si="23"/>
        <v>0</v>
      </c>
      <c r="R119" s="264">
        <f t="shared" si="24"/>
        <v>0</v>
      </c>
      <c r="S119" s="264">
        <f t="shared" si="25"/>
        <v>0</v>
      </c>
      <c r="T119" s="264">
        <f t="shared" si="26"/>
        <v>0</v>
      </c>
      <c r="U119" s="264">
        <f t="shared" si="27"/>
        <v>0</v>
      </c>
      <c r="V119" s="264">
        <f t="shared" si="28"/>
        <v>0</v>
      </c>
      <c r="W119" s="264">
        <f t="shared" si="29"/>
        <v>0</v>
      </c>
      <c r="X119" s="264">
        <f t="shared" si="30"/>
        <v>0</v>
      </c>
      <c r="Y119" s="264">
        <f t="shared" si="31"/>
        <v>0</v>
      </c>
      <c r="Z119" s="264">
        <f t="shared" si="32"/>
        <v>0</v>
      </c>
      <c r="AA119" s="264">
        <f t="shared" si="33"/>
        <v>0</v>
      </c>
      <c r="AB119" s="264">
        <f t="shared" si="34"/>
        <v>0</v>
      </c>
      <c r="AC119" s="264">
        <f t="shared" si="35"/>
        <v>0</v>
      </c>
      <c r="AD119" s="163"/>
    </row>
    <row r="120" spans="1:30" ht="39">
      <c r="A120" s="466" t="s">
        <v>1072</v>
      </c>
      <c r="B120" s="467" t="s">
        <v>983</v>
      </c>
      <c r="C120" s="468" t="s">
        <v>984</v>
      </c>
      <c r="D120" s="445" t="s">
        <v>985</v>
      </c>
      <c r="E120" s="479"/>
      <c r="F120" s="193"/>
      <c r="G120" s="480">
        <f t="shared" si="18"/>
        <v>0</v>
      </c>
      <c r="H120" s="481"/>
      <c r="I120" s="482"/>
      <c r="J120" s="483"/>
      <c r="K120" s="480">
        <f t="shared" si="19"/>
        <v>0</v>
      </c>
      <c r="L120" s="482"/>
      <c r="M120" s="483"/>
      <c r="N120" s="480">
        <f t="shared" si="20"/>
        <v>0</v>
      </c>
      <c r="O120" s="399">
        <f t="shared" si="21"/>
        <v>0</v>
      </c>
      <c r="P120" s="480">
        <f t="shared" si="22"/>
        <v>0</v>
      </c>
      <c r="Q120" s="480">
        <f t="shared" si="23"/>
        <v>0</v>
      </c>
      <c r="R120" s="264">
        <f t="shared" si="24"/>
        <v>0</v>
      </c>
      <c r="S120" s="264">
        <f t="shared" si="25"/>
        <v>0</v>
      </c>
      <c r="T120" s="264">
        <f t="shared" si="26"/>
        <v>0</v>
      </c>
      <c r="U120" s="264">
        <f t="shared" si="27"/>
        <v>0</v>
      </c>
      <c r="V120" s="264">
        <f t="shared" si="28"/>
        <v>0</v>
      </c>
      <c r="W120" s="264">
        <f t="shared" si="29"/>
        <v>0</v>
      </c>
      <c r="X120" s="264">
        <f t="shared" si="30"/>
        <v>0</v>
      </c>
      <c r="Y120" s="264">
        <f t="shared" si="31"/>
        <v>0</v>
      </c>
      <c r="Z120" s="264">
        <f t="shared" si="32"/>
        <v>0</v>
      </c>
      <c r="AA120" s="264">
        <f t="shared" si="33"/>
        <v>0</v>
      </c>
      <c r="AB120" s="264">
        <f t="shared" si="34"/>
        <v>0</v>
      </c>
      <c r="AC120" s="264">
        <f t="shared" si="35"/>
        <v>0</v>
      </c>
      <c r="AD120" s="163"/>
    </row>
    <row r="121" spans="1:30" ht="39">
      <c r="A121" s="460"/>
      <c r="B121" s="467"/>
      <c r="C121" s="468" t="s">
        <v>986</v>
      </c>
      <c r="D121" s="445" t="s">
        <v>987</v>
      </c>
      <c r="E121" s="479"/>
      <c r="F121" s="193"/>
      <c r="G121" s="480">
        <f t="shared" si="18"/>
        <v>0</v>
      </c>
      <c r="H121" s="481"/>
      <c r="I121" s="482"/>
      <c r="J121" s="483"/>
      <c r="K121" s="480">
        <f t="shared" si="19"/>
        <v>0</v>
      </c>
      <c r="L121" s="482"/>
      <c r="M121" s="483"/>
      <c r="N121" s="480">
        <f t="shared" si="20"/>
        <v>0</v>
      </c>
      <c r="O121" s="399">
        <f t="shared" si="21"/>
        <v>0</v>
      </c>
      <c r="P121" s="480">
        <f t="shared" si="22"/>
        <v>0</v>
      </c>
      <c r="Q121" s="480">
        <f t="shared" si="23"/>
        <v>0</v>
      </c>
      <c r="R121" s="264">
        <f t="shared" si="24"/>
        <v>0</v>
      </c>
      <c r="S121" s="264">
        <f t="shared" si="25"/>
        <v>0</v>
      </c>
      <c r="T121" s="264">
        <f t="shared" si="26"/>
        <v>0</v>
      </c>
      <c r="U121" s="264">
        <f t="shared" si="27"/>
        <v>0</v>
      </c>
      <c r="V121" s="264">
        <f t="shared" si="28"/>
        <v>0</v>
      </c>
      <c r="W121" s="264">
        <f t="shared" si="29"/>
        <v>0</v>
      </c>
      <c r="X121" s="264">
        <f t="shared" si="30"/>
        <v>0</v>
      </c>
      <c r="Y121" s="264">
        <f t="shared" si="31"/>
        <v>0</v>
      </c>
      <c r="Z121" s="264">
        <f t="shared" si="32"/>
        <v>0</v>
      </c>
      <c r="AA121" s="264">
        <f t="shared" si="33"/>
        <v>0</v>
      </c>
      <c r="AB121" s="264">
        <f t="shared" si="34"/>
        <v>0</v>
      </c>
      <c r="AC121" s="264">
        <f t="shared" si="35"/>
        <v>0</v>
      </c>
      <c r="AD121" s="163"/>
    </row>
    <row r="122" spans="1:30" ht="26.25">
      <c r="A122" s="460"/>
      <c r="B122" s="469"/>
      <c r="C122" s="468" t="s">
        <v>988</v>
      </c>
      <c r="D122" s="445" t="s">
        <v>989</v>
      </c>
      <c r="E122" s="479"/>
      <c r="F122" s="193"/>
      <c r="G122" s="480">
        <f t="shared" si="18"/>
        <v>0</v>
      </c>
      <c r="H122" s="481"/>
      <c r="I122" s="482"/>
      <c r="J122" s="483"/>
      <c r="K122" s="480">
        <f t="shared" si="19"/>
        <v>0</v>
      </c>
      <c r="L122" s="482"/>
      <c r="M122" s="483"/>
      <c r="N122" s="480">
        <f t="shared" si="20"/>
        <v>0</v>
      </c>
      <c r="O122" s="399">
        <f t="shared" si="21"/>
        <v>0</v>
      </c>
      <c r="P122" s="480">
        <f t="shared" si="22"/>
        <v>0</v>
      </c>
      <c r="Q122" s="480">
        <f t="shared" si="23"/>
        <v>0</v>
      </c>
      <c r="R122" s="264">
        <f t="shared" si="24"/>
        <v>0</v>
      </c>
      <c r="S122" s="264">
        <f t="shared" si="25"/>
        <v>0</v>
      </c>
      <c r="T122" s="264">
        <f t="shared" si="26"/>
        <v>0</v>
      </c>
      <c r="U122" s="264">
        <f t="shared" si="27"/>
        <v>0</v>
      </c>
      <c r="V122" s="264">
        <f t="shared" si="28"/>
        <v>0</v>
      </c>
      <c r="W122" s="264">
        <f t="shared" si="29"/>
        <v>0</v>
      </c>
      <c r="X122" s="264">
        <f t="shared" si="30"/>
        <v>0</v>
      </c>
      <c r="Y122" s="264">
        <f t="shared" si="31"/>
        <v>0</v>
      </c>
      <c r="Z122" s="264">
        <f t="shared" si="32"/>
        <v>0</v>
      </c>
      <c r="AA122" s="264">
        <f t="shared" si="33"/>
        <v>0</v>
      </c>
      <c r="AB122" s="264">
        <f t="shared" si="34"/>
        <v>0</v>
      </c>
      <c r="AC122" s="264">
        <f t="shared" si="35"/>
        <v>0</v>
      </c>
      <c r="AD122" s="163"/>
    </row>
    <row r="123" spans="1:30" ht="39">
      <c r="A123" s="455" t="s">
        <v>1073</v>
      </c>
      <c r="B123" s="470" t="s">
        <v>990</v>
      </c>
      <c r="C123" s="423" t="s">
        <v>81</v>
      </c>
      <c r="D123" s="424" t="s">
        <v>991</v>
      </c>
      <c r="E123" s="479"/>
      <c r="F123" s="193"/>
      <c r="G123" s="480">
        <f t="shared" si="18"/>
        <v>0</v>
      </c>
      <c r="H123" s="481"/>
      <c r="I123" s="482"/>
      <c r="J123" s="483"/>
      <c r="K123" s="480">
        <f t="shared" si="19"/>
        <v>0</v>
      </c>
      <c r="L123" s="482"/>
      <c r="M123" s="483"/>
      <c r="N123" s="480">
        <f t="shared" si="20"/>
        <v>0</v>
      </c>
      <c r="O123" s="399">
        <f t="shared" si="21"/>
        <v>0</v>
      </c>
      <c r="P123" s="480">
        <f t="shared" si="22"/>
        <v>0</v>
      </c>
      <c r="Q123" s="480">
        <f t="shared" si="23"/>
        <v>0</v>
      </c>
      <c r="R123" s="264">
        <f t="shared" si="24"/>
        <v>0</v>
      </c>
      <c r="S123" s="264">
        <f t="shared" si="25"/>
        <v>0</v>
      </c>
      <c r="T123" s="264">
        <f t="shared" si="26"/>
        <v>0</v>
      </c>
      <c r="U123" s="264">
        <f t="shared" si="27"/>
        <v>0</v>
      </c>
      <c r="V123" s="264">
        <f t="shared" si="28"/>
        <v>0</v>
      </c>
      <c r="W123" s="264">
        <f t="shared" si="29"/>
        <v>0</v>
      </c>
      <c r="X123" s="264">
        <f t="shared" si="30"/>
        <v>0</v>
      </c>
      <c r="Y123" s="264">
        <f t="shared" si="31"/>
        <v>0</v>
      </c>
      <c r="Z123" s="264">
        <f t="shared" si="32"/>
        <v>0</v>
      </c>
      <c r="AA123" s="264">
        <f t="shared" si="33"/>
        <v>0</v>
      </c>
      <c r="AB123" s="264">
        <f t="shared" si="34"/>
        <v>0</v>
      </c>
      <c r="AC123" s="264">
        <f t="shared" si="35"/>
        <v>0</v>
      </c>
      <c r="AD123" s="163"/>
    </row>
    <row r="124" spans="1:30" ht="39">
      <c r="A124" s="471"/>
      <c r="B124" s="472"/>
      <c r="C124" s="423" t="s">
        <v>82</v>
      </c>
      <c r="D124" s="424" t="s">
        <v>992</v>
      </c>
      <c r="E124" s="479"/>
      <c r="F124" s="193"/>
      <c r="G124" s="480">
        <f t="shared" si="18"/>
        <v>0</v>
      </c>
      <c r="H124" s="481"/>
      <c r="I124" s="482"/>
      <c r="J124" s="483"/>
      <c r="K124" s="480">
        <f t="shared" si="19"/>
        <v>0</v>
      </c>
      <c r="L124" s="482"/>
      <c r="M124" s="483"/>
      <c r="N124" s="480">
        <f t="shared" si="20"/>
        <v>0</v>
      </c>
      <c r="O124" s="399">
        <f t="shared" si="21"/>
        <v>0</v>
      </c>
      <c r="P124" s="480">
        <f t="shared" si="22"/>
        <v>0</v>
      </c>
      <c r="Q124" s="480">
        <f t="shared" si="23"/>
        <v>0</v>
      </c>
      <c r="R124" s="264">
        <f t="shared" si="24"/>
        <v>0</v>
      </c>
      <c r="S124" s="264">
        <f t="shared" si="25"/>
        <v>0</v>
      </c>
      <c r="T124" s="264">
        <f t="shared" si="26"/>
        <v>0</v>
      </c>
      <c r="U124" s="264">
        <f t="shared" si="27"/>
        <v>0</v>
      </c>
      <c r="V124" s="264">
        <f t="shared" si="28"/>
        <v>0</v>
      </c>
      <c r="W124" s="264">
        <f t="shared" si="29"/>
        <v>0</v>
      </c>
      <c r="X124" s="264">
        <f t="shared" si="30"/>
        <v>0</v>
      </c>
      <c r="Y124" s="264">
        <f t="shared" si="31"/>
        <v>0</v>
      </c>
      <c r="Z124" s="264">
        <f t="shared" si="32"/>
        <v>0</v>
      </c>
      <c r="AA124" s="264">
        <f t="shared" si="33"/>
        <v>0</v>
      </c>
      <c r="AB124" s="264">
        <f t="shared" si="34"/>
        <v>0</v>
      </c>
      <c r="AC124" s="264">
        <f t="shared" si="35"/>
        <v>0</v>
      </c>
      <c r="AD124" s="163"/>
    </row>
    <row r="125" spans="1:30" ht="39">
      <c r="A125" s="458"/>
      <c r="B125" s="473"/>
      <c r="C125" s="423" t="s">
        <v>83</v>
      </c>
      <c r="D125" s="424" t="s">
        <v>993</v>
      </c>
      <c r="E125" s="479"/>
      <c r="F125" s="193"/>
      <c r="G125" s="480">
        <f t="shared" si="18"/>
        <v>0</v>
      </c>
      <c r="H125" s="481"/>
      <c r="I125" s="482"/>
      <c r="J125" s="483"/>
      <c r="K125" s="480">
        <f t="shared" si="19"/>
        <v>0</v>
      </c>
      <c r="L125" s="482"/>
      <c r="M125" s="483"/>
      <c r="N125" s="480">
        <f t="shared" si="20"/>
        <v>0</v>
      </c>
      <c r="O125" s="399">
        <f t="shared" si="21"/>
        <v>0</v>
      </c>
      <c r="P125" s="480">
        <f t="shared" si="22"/>
        <v>0</v>
      </c>
      <c r="Q125" s="480">
        <f t="shared" si="23"/>
        <v>0</v>
      </c>
      <c r="R125" s="264">
        <f t="shared" si="24"/>
        <v>0</v>
      </c>
      <c r="S125" s="264">
        <f t="shared" si="25"/>
        <v>0</v>
      </c>
      <c r="T125" s="264">
        <f t="shared" si="26"/>
        <v>0</v>
      </c>
      <c r="U125" s="264">
        <f t="shared" si="27"/>
        <v>0</v>
      </c>
      <c r="V125" s="264">
        <f t="shared" si="28"/>
        <v>0</v>
      </c>
      <c r="W125" s="264">
        <f t="shared" si="29"/>
        <v>0</v>
      </c>
      <c r="X125" s="264">
        <f t="shared" si="30"/>
        <v>0</v>
      </c>
      <c r="Y125" s="264">
        <f t="shared" si="31"/>
        <v>0</v>
      </c>
      <c r="Z125" s="264">
        <f t="shared" si="32"/>
        <v>0</v>
      </c>
      <c r="AA125" s="264">
        <f t="shared" si="33"/>
        <v>0</v>
      </c>
      <c r="AB125" s="264">
        <f t="shared" si="34"/>
        <v>0</v>
      </c>
      <c r="AC125" s="264">
        <f t="shared" si="35"/>
        <v>0</v>
      </c>
      <c r="AD125" s="163"/>
    </row>
    <row r="126" spans="1:30" ht="39">
      <c r="A126" s="455"/>
      <c r="B126" s="456"/>
      <c r="C126" s="423" t="s">
        <v>84</v>
      </c>
      <c r="D126" s="424" t="s">
        <v>994</v>
      </c>
      <c r="E126" s="479"/>
      <c r="F126" s="193"/>
      <c r="G126" s="480">
        <f t="shared" si="18"/>
        <v>0</v>
      </c>
      <c r="H126" s="481"/>
      <c r="I126" s="482"/>
      <c r="J126" s="483"/>
      <c r="K126" s="480">
        <f t="shared" si="19"/>
        <v>0</v>
      </c>
      <c r="L126" s="482"/>
      <c r="M126" s="483"/>
      <c r="N126" s="480">
        <f t="shared" si="20"/>
        <v>0</v>
      </c>
      <c r="O126" s="399">
        <f t="shared" si="21"/>
        <v>0</v>
      </c>
      <c r="P126" s="480">
        <f t="shared" si="22"/>
        <v>0</v>
      </c>
      <c r="Q126" s="480">
        <f t="shared" si="23"/>
        <v>0</v>
      </c>
      <c r="R126" s="264">
        <f t="shared" si="24"/>
        <v>0</v>
      </c>
      <c r="S126" s="264">
        <f t="shared" si="25"/>
        <v>0</v>
      </c>
      <c r="T126" s="264">
        <f t="shared" si="26"/>
        <v>0</v>
      </c>
      <c r="U126" s="264">
        <f t="shared" si="27"/>
        <v>0</v>
      </c>
      <c r="V126" s="264">
        <f t="shared" si="28"/>
        <v>0</v>
      </c>
      <c r="W126" s="264">
        <f t="shared" si="29"/>
        <v>0</v>
      </c>
      <c r="X126" s="264">
        <f t="shared" si="30"/>
        <v>0</v>
      </c>
      <c r="Y126" s="264">
        <f t="shared" si="31"/>
        <v>0</v>
      </c>
      <c r="Z126" s="264">
        <f t="shared" si="32"/>
        <v>0</v>
      </c>
      <c r="AA126" s="264">
        <f t="shared" si="33"/>
        <v>0</v>
      </c>
      <c r="AB126" s="264">
        <f t="shared" si="34"/>
        <v>0</v>
      </c>
      <c r="AC126" s="264">
        <f t="shared" si="35"/>
        <v>0</v>
      </c>
      <c r="AD126" s="163"/>
    </row>
    <row r="127" spans="1:30" ht="39">
      <c r="A127" s="471"/>
      <c r="B127" s="474"/>
      <c r="C127" s="423" t="s">
        <v>715</v>
      </c>
      <c r="D127" s="424" t="s">
        <v>995</v>
      </c>
      <c r="E127" s="479"/>
      <c r="F127" s="193"/>
      <c r="G127" s="480">
        <f t="shared" si="18"/>
        <v>0</v>
      </c>
      <c r="H127" s="481"/>
      <c r="I127" s="482"/>
      <c r="J127" s="483"/>
      <c r="K127" s="480">
        <f t="shared" si="19"/>
        <v>0</v>
      </c>
      <c r="L127" s="482"/>
      <c r="M127" s="483"/>
      <c r="N127" s="480">
        <f t="shared" si="20"/>
        <v>0</v>
      </c>
      <c r="O127" s="399">
        <f t="shared" si="21"/>
        <v>0</v>
      </c>
      <c r="P127" s="480">
        <f t="shared" si="22"/>
        <v>0</v>
      </c>
      <c r="Q127" s="480">
        <f t="shared" si="23"/>
        <v>0</v>
      </c>
      <c r="R127" s="264">
        <f t="shared" si="24"/>
        <v>0</v>
      </c>
      <c r="S127" s="264">
        <f t="shared" si="25"/>
        <v>0</v>
      </c>
      <c r="T127" s="264">
        <f t="shared" si="26"/>
        <v>0</v>
      </c>
      <c r="U127" s="264">
        <f t="shared" si="27"/>
        <v>0</v>
      </c>
      <c r="V127" s="264">
        <f t="shared" si="28"/>
        <v>0</v>
      </c>
      <c r="W127" s="264">
        <f t="shared" si="29"/>
        <v>0</v>
      </c>
      <c r="X127" s="264">
        <f t="shared" si="30"/>
        <v>0</v>
      </c>
      <c r="Y127" s="264">
        <f t="shared" si="31"/>
        <v>0</v>
      </c>
      <c r="Z127" s="264">
        <f t="shared" si="32"/>
        <v>0</v>
      </c>
      <c r="AA127" s="264">
        <f t="shared" si="33"/>
        <v>0</v>
      </c>
      <c r="AB127" s="264">
        <f t="shared" si="34"/>
        <v>0</v>
      </c>
      <c r="AC127" s="264">
        <f t="shared" si="35"/>
        <v>0</v>
      </c>
      <c r="AD127" s="163"/>
    </row>
    <row r="128" spans="1:30" ht="39">
      <c r="A128" s="471"/>
      <c r="B128" s="474"/>
      <c r="C128" s="423" t="s">
        <v>717</v>
      </c>
      <c r="D128" s="424" t="s">
        <v>996</v>
      </c>
      <c r="E128" s="479"/>
      <c r="F128" s="193"/>
      <c r="G128" s="480">
        <f t="shared" si="18"/>
        <v>0</v>
      </c>
      <c r="H128" s="481"/>
      <c r="I128" s="482"/>
      <c r="J128" s="483"/>
      <c r="K128" s="480">
        <f t="shared" si="19"/>
        <v>0</v>
      </c>
      <c r="L128" s="482"/>
      <c r="M128" s="483"/>
      <c r="N128" s="480">
        <f t="shared" si="20"/>
        <v>0</v>
      </c>
      <c r="O128" s="399">
        <f t="shared" si="21"/>
        <v>0</v>
      </c>
      <c r="P128" s="480">
        <f t="shared" si="22"/>
        <v>0</v>
      </c>
      <c r="Q128" s="480">
        <f t="shared" si="23"/>
        <v>0</v>
      </c>
      <c r="R128" s="264">
        <f t="shared" si="24"/>
        <v>0</v>
      </c>
      <c r="S128" s="264">
        <f t="shared" si="25"/>
        <v>0</v>
      </c>
      <c r="T128" s="264">
        <f t="shared" si="26"/>
        <v>0</v>
      </c>
      <c r="U128" s="264">
        <f t="shared" si="27"/>
        <v>0</v>
      </c>
      <c r="V128" s="264">
        <f t="shared" si="28"/>
        <v>0</v>
      </c>
      <c r="W128" s="264">
        <f t="shared" si="29"/>
        <v>0</v>
      </c>
      <c r="X128" s="264">
        <f t="shared" si="30"/>
        <v>0</v>
      </c>
      <c r="Y128" s="264">
        <f t="shared" si="31"/>
        <v>0</v>
      </c>
      <c r="Z128" s="264">
        <f t="shared" si="32"/>
        <v>0</v>
      </c>
      <c r="AA128" s="264">
        <f t="shared" si="33"/>
        <v>0</v>
      </c>
      <c r="AB128" s="264">
        <f t="shared" si="34"/>
        <v>0</v>
      </c>
      <c r="AC128" s="264">
        <f t="shared" si="35"/>
        <v>0</v>
      </c>
      <c r="AD128" s="163"/>
    </row>
    <row r="129" spans="1:30" ht="26.25">
      <c r="A129" s="471"/>
      <c r="B129" s="474"/>
      <c r="C129" s="437" t="s">
        <v>997</v>
      </c>
      <c r="D129" s="436" t="s">
        <v>998</v>
      </c>
      <c r="E129" s="479"/>
      <c r="F129" s="193"/>
      <c r="G129" s="480">
        <f t="shared" si="18"/>
        <v>0</v>
      </c>
      <c r="H129" s="481"/>
      <c r="I129" s="482"/>
      <c r="J129" s="483"/>
      <c r="K129" s="480">
        <f t="shared" si="19"/>
        <v>0</v>
      </c>
      <c r="L129" s="482"/>
      <c r="M129" s="483"/>
      <c r="N129" s="480">
        <f t="shared" si="20"/>
        <v>0</v>
      </c>
      <c r="O129" s="399">
        <f t="shared" si="21"/>
        <v>0</v>
      </c>
      <c r="P129" s="480">
        <f t="shared" si="22"/>
        <v>0</v>
      </c>
      <c r="Q129" s="480">
        <f t="shared" si="23"/>
        <v>0</v>
      </c>
      <c r="R129" s="264">
        <f t="shared" si="24"/>
        <v>0</v>
      </c>
      <c r="S129" s="264">
        <f t="shared" si="25"/>
        <v>0</v>
      </c>
      <c r="T129" s="264">
        <f t="shared" si="26"/>
        <v>0</v>
      </c>
      <c r="U129" s="264">
        <f t="shared" si="27"/>
        <v>0</v>
      </c>
      <c r="V129" s="264">
        <f t="shared" si="28"/>
        <v>0</v>
      </c>
      <c r="W129" s="264">
        <f t="shared" si="29"/>
        <v>0</v>
      </c>
      <c r="X129" s="264">
        <f t="shared" si="30"/>
        <v>0</v>
      </c>
      <c r="Y129" s="264">
        <f t="shared" si="31"/>
        <v>0</v>
      </c>
      <c r="Z129" s="264">
        <f t="shared" si="32"/>
        <v>0</v>
      </c>
      <c r="AA129" s="264">
        <f t="shared" si="33"/>
        <v>0</v>
      </c>
      <c r="AB129" s="264">
        <f t="shared" si="34"/>
        <v>0</v>
      </c>
      <c r="AC129" s="264">
        <f t="shared" si="35"/>
        <v>0</v>
      </c>
      <c r="AD129" s="163"/>
    </row>
    <row r="130" spans="1:30" ht="26.25">
      <c r="A130" s="471"/>
      <c r="B130" s="474"/>
      <c r="C130" s="437" t="s">
        <v>999</v>
      </c>
      <c r="D130" s="436" t="s">
        <v>1000</v>
      </c>
      <c r="E130" s="479"/>
      <c r="F130" s="193"/>
      <c r="G130" s="480">
        <f t="shared" si="18"/>
        <v>0</v>
      </c>
      <c r="H130" s="481"/>
      <c r="I130" s="482"/>
      <c r="J130" s="483"/>
      <c r="K130" s="480">
        <f t="shared" si="19"/>
        <v>0</v>
      </c>
      <c r="L130" s="482"/>
      <c r="M130" s="483"/>
      <c r="N130" s="480">
        <f t="shared" si="20"/>
        <v>0</v>
      </c>
      <c r="O130" s="399">
        <f t="shared" si="21"/>
        <v>0</v>
      </c>
      <c r="P130" s="480">
        <f t="shared" si="22"/>
        <v>0</v>
      </c>
      <c r="Q130" s="480">
        <f t="shared" si="23"/>
        <v>0</v>
      </c>
      <c r="R130" s="264">
        <f t="shared" si="24"/>
        <v>0</v>
      </c>
      <c r="S130" s="264">
        <f t="shared" si="25"/>
        <v>0</v>
      </c>
      <c r="T130" s="264">
        <f t="shared" si="26"/>
        <v>0</v>
      </c>
      <c r="U130" s="264">
        <f t="shared" si="27"/>
        <v>0</v>
      </c>
      <c r="V130" s="264">
        <f t="shared" si="28"/>
        <v>0</v>
      </c>
      <c r="W130" s="264">
        <f t="shared" si="29"/>
        <v>0</v>
      </c>
      <c r="X130" s="264">
        <f t="shared" si="30"/>
        <v>0</v>
      </c>
      <c r="Y130" s="264">
        <f t="shared" si="31"/>
        <v>0</v>
      </c>
      <c r="Z130" s="264">
        <f t="shared" si="32"/>
        <v>0</v>
      </c>
      <c r="AA130" s="264">
        <f t="shared" si="33"/>
        <v>0</v>
      </c>
      <c r="AB130" s="264">
        <f t="shared" si="34"/>
        <v>0</v>
      </c>
      <c r="AC130" s="264">
        <f t="shared" si="35"/>
        <v>0</v>
      </c>
      <c r="AD130" s="163"/>
    </row>
    <row r="131" spans="1:30" ht="26.25">
      <c r="A131" s="471"/>
      <c r="B131" s="474"/>
      <c r="C131" s="437" t="s">
        <v>1001</v>
      </c>
      <c r="D131" s="436" t="s">
        <v>1002</v>
      </c>
      <c r="E131" s="479"/>
      <c r="F131" s="193"/>
      <c r="G131" s="480">
        <f t="shared" si="18"/>
        <v>0</v>
      </c>
      <c r="H131" s="481"/>
      <c r="I131" s="482"/>
      <c r="J131" s="483"/>
      <c r="K131" s="480">
        <f t="shared" si="19"/>
        <v>0</v>
      </c>
      <c r="L131" s="482"/>
      <c r="M131" s="483"/>
      <c r="N131" s="480">
        <f t="shared" si="20"/>
        <v>0</v>
      </c>
      <c r="O131" s="399">
        <f t="shared" si="21"/>
        <v>0</v>
      </c>
      <c r="P131" s="480">
        <f t="shared" si="22"/>
        <v>0</v>
      </c>
      <c r="Q131" s="480">
        <f t="shared" si="23"/>
        <v>0</v>
      </c>
      <c r="R131" s="264">
        <f t="shared" si="24"/>
        <v>0</v>
      </c>
      <c r="S131" s="264">
        <f t="shared" si="25"/>
        <v>0</v>
      </c>
      <c r="T131" s="264">
        <f t="shared" si="26"/>
        <v>0</v>
      </c>
      <c r="U131" s="264">
        <f t="shared" si="27"/>
        <v>0</v>
      </c>
      <c r="V131" s="264">
        <f t="shared" si="28"/>
        <v>0</v>
      </c>
      <c r="W131" s="264">
        <f t="shared" si="29"/>
        <v>0</v>
      </c>
      <c r="X131" s="264">
        <f t="shared" si="30"/>
        <v>0</v>
      </c>
      <c r="Y131" s="264">
        <f t="shared" si="31"/>
        <v>0</v>
      </c>
      <c r="Z131" s="264">
        <f t="shared" si="32"/>
        <v>0</v>
      </c>
      <c r="AA131" s="264">
        <f t="shared" si="33"/>
        <v>0</v>
      </c>
      <c r="AB131" s="264">
        <f t="shared" si="34"/>
        <v>0</v>
      </c>
      <c r="AC131" s="264">
        <f t="shared" si="35"/>
        <v>0</v>
      </c>
      <c r="AD131" s="163"/>
    </row>
    <row r="132" spans="1:30" ht="26.25">
      <c r="A132" s="471"/>
      <c r="B132" s="474"/>
      <c r="C132" s="423" t="s">
        <v>89</v>
      </c>
      <c r="D132" s="424" t="s">
        <v>719</v>
      </c>
      <c r="E132" s="484"/>
      <c r="F132" s="485"/>
      <c r="G132" s="480">
        <f t="shared" si="18"/>
        <v>0</v>
      </c>
      <c r="H132" s="486"/>
      <c r="I132" s="487"/>
      <c r="J132" s="488"/>
      <c r="K132" s="480">
        <f t="shared" si="19"/>
        <v>0</v>
      </c>
      <c r="L132" s="487"/>
      <c r="M132" s="488"/>
      <c r="N132" s="480">
        <f aca="true" t="shared" si="36" ref="N132:N151">M132*L132</f>
        <v>0</v>
      </c>
      <c r="O132" s="399">
        <f aca="true" t="shared" si="37" ref="O132:O151">I132+L132</f>
        <v>0</v>
      </c>
      <c r="P132" s="480">
        <f aca="true" t="shared" si="38" ref="P132:P151">K132+N132</f>
        <v>0</v>
      </c>
      <c r="Q132" s="480">
        <f aca="true" t="shared" si="39" ref="Q132:Q151">O132*F132</f>
        <v>0</v>
      </c>
      <c r="R132" s="264">
        <f t="shared" si="24"/>
        <v>0</v>
      </c>
      <c r="S132" s="264">
        <f t="shared" si="25"/>
        <v>0</v>
      </c>
      <c r="T132" s="264">
        <f t="shared" si="26"/>
        <v>0</v>
      </c>
      <c r="U132" s="264">
        <f t="shared" si="27"/>
        <v>0</v>
      </c>
      <c r="V132" s="264">
        <f t="shared" si="28"/>
        <v>0</v>
      </c>
      <c r="W132" s="264">
        <f t="shared" si="29"/>
        <v>0</v>
      </c>
      <c r="X132" s="264">
        <f t="shared" si="30"/>
        <v>0</v>
      </c>
      <c r="Y132" s="264">
        <f t="shared" si="31"/>
        <v>0</v>
      </c>
      <c r="Z132" s="264">
        <f t="shared" si="32"/>
        <v>0</v>
      </c>
      <c r="AA132" s="264">
        <f t="shared" si="33"/>
        <v>0</v>
      </c>
      <c r="AB132" s="264">
        <f t="shared" si="34"/>
        <v>0</v>
      </c>
      <c r="AC132" s="264">
        <f t="shared" si="35"/>
        <v>0</v>
      </c>
      <c r="AD132" s="163"/>
    </row>
    <row r="133" spans="1:30" ht="26.25">
      <c r="A133" s="460"/>
      <c r="B133" s="426"/>
      <c r="C133" s="423" t="s">
        <v>90</v>
      </c>
      <c r="D133" s="424" t="s">
        <v>231</v>
      </c>
      <c r="E133" s="484"/>
      <c r="F133" s="485"/>
      <c r="G133" s="480">
        <f t="shared" si="18"/>
        <v>0</v>
      </c>
      <c r="H133" s="486"/>
      <c r="I133" s="487"/>
      <c r="J133" s="488"/>
      <c r="K133" s="480">
        <f t="shared" si="19"/>
        <v>0</v>
      </c>
      <c r="L133" s="487"/>
      <c r="M133" s="488"/>
      <c r="N133" s="480">
        <f t="shared" si="36"/>
        <v>0</v>
      </c>
      <c r="O133" s="399">
        <f t="shared" si="37"/>
        <v>0</v>
      </c>
      <c r="P133" s="480">
        <f t="shared" si="38"/>
        <v>0</v>
      </c>
      <c r="Q133" s="480">
        <f t="shared" si="39"/>
        <v>0</v>
      </c>
      <c r="R133" s="264">
        <f t="shared" si="24"/>
        <v>0</v>
      </c>
      <c r="S133" s="264">
        <f t="shared" si="25"/>
        <v>0</v>
      </c>
      <c r="T133" s="264">
        <f t="shared" si="26"/>
        <v>0</v>
      </c>
      <c r="U133" s="264">
        <f t="shared" si="27"/>
        <v>0</v>
      </c>
      <c r="V133" s="264">
        <f t="shared" si="28"/>
        <v>0</v>
      </c>
      <c r="W133" s="264">
        <f t="shared" si="29"/>
        <v>0</v>
      </c>
      <c r="X133" s="264">
        <f t="shared" si="30"/>
        <v>0</v>
      </c>
      <c r="Y133" s="264">
        <f t="shared" si="31"/>
        <v>0</v>
      </c>
      <c r="Z133" s="264">
        <f t="shared" si="32"/>
        <v>0</v>
      </c>
      <c r="AA133" s="264">
        <f t="shared" si="33"/>
        <v>0</v>
      </c>
      <c r="AB133" s="264">
        <f t="shared" si="34"/>
        <v>0</v>
      </c>
      <c r="AC133" s="264">
        <f t="shared" si="35"/>
        <v>0</v>
      </c>
      <c r="AD133" s="163"/>
    </row>
    <row r="134" spans="1:30" ht="26.25">
      <c r="A134" s="460"/>
      <c r="B134" s="426"/>
      <c r="C134" s="423" t="s">
        <v>91</v>
      </c>
      <c r="D134" s="424" t="s">
        <v>232</v>
      </c>
      <c r="E134" s="484"/>
      <c r="F134" s="485"/>
      <c r="G134" s="480">
        <f t="shared" si="18"/>
        <v>0</v>
      </c>
      <c r="H134" s="486"/>
      <c r="I134" s="487"/>
      <c r="J134" s="488"/>
      <c r="K134" s="480">
        <f t="shared" si="19"/>
        <v>0</v>
      </c>
      <c r="L134" s="487"/>
      <c r="M134" s="488"/>
      <c r="N134" s="480">
        <f t="shared" si="36"/>
        <v>0</v>
      </c>
      <c r="O134" s="399">
        <f t="shared" si="37"/>
        <v>0</v>
      </c>
      <c r="P134" s="480">
        <f t="shared" si="38"/>
        <v>0</v>
      </c>
      <c r="Q134" s="480">
        <f t="shared" si="39"/>
        <v>0</v>
      </c>
      <c r="R134" s="264">
        <f t="shared" si="24"/>
        <v>0</v>
      </c>
      <c r="S134" s="264">
        <f t="shared" si="25"/>
        <v>0</v>
      </c>
      <c r="T134" s="264">
        <f t="shared" si="26"/>
        <v>0</v>
      </c>
      <c r="U134" s="264">
        <f t="shared" si="27"/>
        <v>0</v>
      </c>
      <c r="V134" s="264">
        <f t="shared" si="28"/>
        <v>0</v>
      </c>
      <c r="W134" s="264">
        <f t="shared" si="29"/>
        <v>0</v>
      </c>
      <c r="X134" s="264">
        <f t="shared" si="30"/>
        <v>0</v>
      </c>
      <c r="Y134" s="264">
        <f t="shared" si="31"/>
        <v>0</v>
      </c>
      <c r="Z134" s="264">
        <f t="shared" si="32"/>
        <v>0</v>
      </c>
      <c r="AA134" s="264">
        <f t="shared" si="33"/>
        <v>0</v>
      </c>
      <c r="AB134" s="264">
        <f t="shared" si="34"/>
        <v>0</v>
      </c>
      <c r="AC134" s="264">
        <f t="shared" si="35"/>
        <v>0</v>
      </c>
      <c r="AD134" s="163"/>
    </row>
    <row r="135" spans="1:30" ht="26.25">
      <c r="A135" s="460"/>
      <c r="B135" s="426"/>
      <c r="C135" s="423" t="s">
        <v>92</v>
      </c>
      <c r="D135" s="424" t="s">
        <v>238</v>
      </c>
      <c r="E135" s="484"/>
      <c r="F135" s="485"/>
      <c r="G135" s="480">
        <f t="shared" si="18"/>
        <v>0</v>
      </c>
      <c r="H135" s="486"/>
      <c r="I135" s="487"/>
      <c r="J135" s="488"/>
      <c r="K135" s="480">
        <f t="shared" si="19"/>
        <v>0</v>
      </c>
      <c r="L135" s="487"/>
      <c r="M135" s="488"/>
      <c r="N135" s="480">
        <f t="shared" si="36"/>
        <v>0</v>
      </c>
      <c r="O135" s="399">
        <f t="shared" si="37"/>
        <v>0</v>
      </c>
      <c r="P135" s="480">
        <f t="shared" si="38"/>
        <v>0</v>
      </c>
      <c r="Q135" s="480">
        <f t="shared" si="39"/>
        <v>0</v>
      </c>
      <c r="R135" s="264">
        <f t="shared" si="24"/>
        <v>0</v>
      </c>
      <c r="S135" s="264">
        <f t="shared" si="25"/>
        <v>0</v>
      </c>
      <c r="T135" s="264">
        <f t="shared" si="26"/>
        <v>0</v>
      </c>
      <c r="U135" s="264">
        <f t="shared" si="27"/>
        <v>0</v>
      </c>
      <c r="V135" s="264">
        <f t="shared" si="28"/>
        <v>0</v>
      </c>
      <c r="W135" s="264">
        <f t="shared" si="29"/>
        <v>0</v>
      </c>
      <c r="X135" s="264">
        <f t="shared" si="30"/>
        <v>0</v>
      </c>
      <c r="Y135" s="264">
        <f t="shared" si="31"/>
        <v>0</v>
      </c>
      <c r="Z135" s="264">
        <f t="shared" si="32"/>
        <v>0</v>
      </c>
      <c r="AA135" s="264">
        <f t="shared" si="33"/>
        <v>0</v>
      </c>
      <c r="AB135" s="264">
        <f t="shared" si="34"/>
        <v>0</v>
      </c>
      <c r="AC135" s="264">
        <f t="shared" si="35"/>
        <v>0</v>
      </c>
      <c r="AD135" s="163"/>
    </row>
    <row r="136" spans="1:30" ht="26.25">
      <c r="A136" s="460"/>
      <c r="B136" s="426"/>
      <c r="C136" s="423" t="s">
        <v>93</v>
      </c>
      <c r="D136" s="424" t="s">
        <v>242</v>
      </c>
      <c r="E136" s="484"/>
      <c r="F136" s="485"/>
      <c r="G136" s="480">
        <f t="shared" si="18"/>
        <v>0</v>
      </c>
      <c r="H136" s="486"/>
      <c r="I136" s="487"/>
      <c r="J136" s="488"/>
      <c r="K136" s="480">
        <f t="shared" si="19"/>
        <v>0</v>
      </c>
      <c r="L136" s="487"/>
      <c r="M136" s="488"/>
      <c r="N136" s="480">
        <f t="shared" si="36"/>
        <v>0</v>
      </c>
      <c r="O136" s="399">
        <f t="shared" si="37"/>
        <v>0</v>
      </c>
      <c r="P136" s="480">
        <f t="shared" si="38"/>
        <v>0</v>
      </c>
      <c r="Q136" s="480">
        <f t="shared" si="39"/>
        <v>0</v>
      </c>
      <c r="R136" s="264">
        <f t="shared" si="24"/>
        <v>0</v>
      </c>
      <c r="S136" s="264">
        <f t="shared" si="25"/>
        <v>0</v>
      </c>
      <c r="T136" s="264">
        <f t="shared" si="26"/>
        <v>0</v>
      </c>
      <c r="U136" s="264">
        <f t="shared" si="27"/>
        <v>0</v>
      </c>
      <c r="V136" s="264">
        <f t="shared" si="28"/>
        <v>0</v>
      </c>
      <c r="W136" s="264">
        <f t="shared" si="29"/>
        <v>0</v>
      </c>
      <c r="X136" s="264">
        <f t="shared" si="30"/>
        <v>0</v>
      </c>
      <c r="Y136" s="264">
        <f t="shared" si="31"/>
        <v>0</v>
      </c>
      <c r="Z136" s="264">
        <f t="shared" si="32"/>
        <v>0</v>
      </c>
      <c r="AA136" s="264">
        <f t="shared" si="33"/>
        <v>0</v>
      </c>
      <c r="AB136" s="264">
        <f t="shared" si="34"/>
        <v>0</v>
      </c>
      <c r="AC136" s="264">
        <f t="shared" si="35"/>
        <v>0</v>
      </c>
      <c r="AD136" s="163"/>
    </row>
    <row r="137" spans="1:30" ht="26.25">
      <c r="A137" s="460"/>
      <c r="B137" s="426"/>
      <c r="C137" s="423" t="s">
        <v>94</v>
      </c>
      <c r="D137" s="424" t="s">
        <v>261</v>
      </c>
      <c r="E137" s="484"/>
      <c r="F137" s="485"/>
      <c r="G137" s="480">
        <f aca="true" t="shared" si="40" ref="G137:G151">F137*E137</f>
        <v>0</v>
      </c>
      <c r="H137" s="486"/>
      <c r="I137" s="487"/>
      <c r="J137" s="488"/>
      <c r="K137" s="480">
        <f aca="true" t="shared" si="41" ref="K137:K151">J137*I137</f>
        <v>0</v>
      </c>
      <c r="L137" s="487"/>
      <c r="M137" s="488"/>
      <c r="N137" s="480">
        <f t="shared" si="36"/>
        <v>0</v>
      </c>
      <c r="O137" s="399">
        <f t="shared" si="37"/>
        <v>0</v>
      </c>
      <c r="P137" s="480">
        <f t="shared" si="38"/>
        <v>0</v>
      </c>
      <c r="Q137" s="480">
        <f t="shared" si="39"/>
        <v>0</v>
      </c>
      <c r="R137" s="264">
        <f aca="true" t="shared" si="42" ref="R137:R151">IF($H137&lt;=50%,$G137,0)</f>
        <v>0</v>
      </c>
      <c r="S137" s="264">
        <f aca="true" t="shared" si="43" ref="S137:S151">IF($H137&lt;=50%,$Q137,0)</f>
        <v>0</v>
      </c>
      <c r="T137" s="264">
        <f aca="true" t="shared" si="44" ref="T137:T151">IF(AND($H137&lt;=60%,$H137&gt;50%),$G137,0)</f>
        <v>0</v>
      </c>
      <c r="U137" s="264">
        <f aca="true" t="shared" si="45" ref="U137:U151">IF(AND($H137&lt;=60%,$H137&gt;50%),$Q137,0)</f>
        <v>0</v>
      </c>
      <c r="V137" s="264">
        <f aca="true" t="shared" si="46" ref="V137:V151">IF(AND($H137&lt;=70%,$H137&gt;60%),$G137,0)</f>
        <v>0</v>
      </c>
      <c r="W137" s="264">
        <f aca="true" t="shared" si="47" ref="W137:W151">IF(AND($H137&lt;=70%,$H137&gt;60%),$Q137,0)</f>
        <v>0</v>
      </c>
      <c r="X137" s="264">
        <f aca="true" t="shared" si="48" ref="X137:X151">IF(AND($H137&lt;=80%,$H137&gt;70%),$G137,0)</f>
        <v>0</v>
      </c>
      <c r="Y137" s="264">
        <f aca="true" t="shared" si="49" ref="Y137:Y151">IF(AND($H137&lt;=80%,$H137&gt;70%),$Q137,0)</f>
        <v>0</v>
      </c>
      <c r="Z137" s="264">
        <f aca="true" t="shared" si="50" ref="Z137:Z151">IF(AND($H137&lt;=90%,$H137&gt;80%),$G137,0)</f>
        <v>0</v>
      </c>
      <c r="AA137" s="264">
        <f aca="true" t="shared" si="51" ref="AA137:AA151">IF(AND($H137&lt;=90%,$H137&gt;80%),$Q137,0)</f>
        <v>0</v>
      </c>
      <c r="AB137" s="264">
        <f aca="true" t="shared" si="52" ref="AB137:AB151">IF(AND($H137&lt;=100%,$H137&gt;90%),$G137,0)</f>
        <v>0</v>
      </c>
      <c r="AC137" s="264">
        <f aca="true" t="shared" si="53" ref="AC137:AC151">IF(AND($H137&lt;=100%,$H137&gt;90%),$Q137,0)</f>
        <v>0</v>
      </c>
      <c r="AD137" s="163"/>
    </row>
    <row r="138" spans="1:30" ht="26.25">
      <c r="A138" s="460"/>
      <c r="B138" s="426"/>
      <c r="C138" s="423" t="s">
        <v>95</v>
      </c>
      <c r="D138" s="424" t="s">
        <v>262</v>
      </c>
      <c r="E138" s="484"/>
      <c r="F138" s="485"/>
      <c r="G138" s="480">
        <f t="shared" si="40"/>
        <v>0</v>
      </c>
      <c r="H138" s="486"/>
      <c r="I138" s="487"/>
      <c r="J138" s="488"/>
      <c r="K138" s="480">
        <f t="shared" si="41"/>
        <v>0</v>
      </c>
      <c r="L138" s="487"/>
      <c r="M138" s="488"/>
      <c r="N138" s="480">
        <f t="shared" si="36"/>
        <v>0</v>
      </c>
      <c r="O138" s="399">
        <f t="shared" si="37"/>
        <v>0</v>
      </c>
      <c r="P138" s="480">
        <f t="shared" si="38"/>
        <v>0</v>
      </c>
      <c r="Q138" s="480">
        <f t="shared" si="39"/>
        <v>0</v>
      </c>
      <c r="R138" s="264">
        <f t="shared" si="42"/>
        <v>0</v>
      </c>
      <c r="S138" s="264">
        <f t="shared" si="43"/>
        <v>0</v>
      </c>
      <c r="T138" s="264">
        <f t="shared" si="44"/>
        <v>0</v>
      </c>
      <c r="U138" s="264">
        <f t="shared" si="45"/>
        <v>0</v>
      </c>
      <c r="V138" s="264">
        <f t="shared" si="46"/>
        <v>0</v>
      </c>
      <c r="W138" s="264">
        <f t="shared" si="47"/>
        <v>0</v>
      </c>
      <c r="X138" s="264">
        <f t="shared" si="48"/>
        <v>0</v>
      </c>
      <c r="Y138" s="264">
        <f t="shared" si="49"/>
        <v>0</v>
      </c>
      <c r="Z138" s="264">
        <f t="shared" si="50"/>
        <v>0</v>
      </c>
      <c r="AA138" s="264">
        <f t="shared" si="51"/>
        <v>0</v>
      </c>
      <c r="AB138" s="264">
        <f t="shared" si="52"/>
        <v>0</v>
      </c>
      <c r="AC138" s="264">
        <f t="shared" si="53"/>
        <v>0</v>
      </c>
      <c r="AD138" s="163"/>
    </row>
    <row r="139" spans="1:30" ht="26.25">
      <c r="A139" s="460"/>
      <c r="B139" s="426"/>
      <c r="C139" s="437" t="s">
        <v>1003</v>
      </c>
      <c r="D139" s="436" t="s">
        <v>1004</v>
      </c>
      <c r="E139" s="484"/>
      <c r="F139" s="485"/>
      <c r="G139" s="480">
        <f t="shared" si="40"/>
        <v>0</v>
      </c>
      <c r="H139" s="486"/>
      <c r="I139" s="487"/>
      <c r="J139" s="488"/>
      <c r="K139" s="480">
        <f t="shared" si="41"/>
        <v>0</v>
      </c>
      <c r="L139" s="487"/>
      <c r="M139" s="488"/>
      <c r="N139" s="480">
        <f t="shared" si="36"/>
        <v>0</v>
      </c>
      <c r="O139" s="399">
        <f t="shared" si="37"/>
        <v>0</v>
      </c>
      <c r="P139" s="480">
        <f t="shared" si="38"/>
        <v>0</v>
      </c>
      <c r="Q139" s="480">
        <f t="shared" si="39"/>
        <v>0</v>
      </c>
      <c r="R139" s="264">
        <f t="shared" si="42"/>
        <v>0</v>
      </c>
      <c r="S139" s="264">
        <f t="shared" si="43"/>
        <v>0</v>
      </c>
      <c r="T139" s="264">
        <f t="shared" si="44"/>
        <v>0</v>
      </c>
      <c r="U139" s="264">
        <f t="shared" si="45"/>
        <v>0</v>
      </c>
      <c r="V139" s="264">
        <f t="shared" si="46"/>
        <v>0</v>
      </c>
      <c r="W139" s="264">
        <f t="shared" si="47"/>
        <v>0</v>
      </c>
      <c r="X139" s="264">
        <f t="shared" si="48"/>
        <v>0</v>
      </c>
      <c r="Y139" s="264">
        <f t="shared" si="49"/>
        <v>0</v>
      </c>
      <c r="Z139" s="264">
        <f t="shared" si="50"/>
        <v>0</v>
      </c>
      <c r="AA139" s="264">
        <f t="shared" si="51"/>
        <v>0</v>
      </c>
      <c r="AB139" s="264">
        <f t="shared" si="52"/>
        <v>0</v>
      </c>
      <c r="AC139" s="264">
        <f t="shared" si="53"/>
        <v>0</v>
      </c>
      <c r="AD139" s="163"/>
    </row>
    <row r="140" spans="1:30" ht="26.25">
      <c r="A140" s="460"/>
      <c r="B140" s="426"/>
      <c r="C140" s="437" t="s">
        <v>1005</v>
      </c>
      <c r="D140" s="436" t="s">
        <v>1006</v>
      </c>
      <c r="E140" s="484"/>
      <c r="F140" s="485"/>
      <c r="G140" s="480">
        <f t="shared" si="40"/>
        <v>0</v>
      </c>
      <c r="H140" s="486"/>
      <c r="I140" s="487"/>
      <c r="J140" s="488"/>
      <c r="K140" s="480">
        <f t="shared" si="41"/>
        <v>0</v>
      </c>
      <c r="L140" s="487"/>
      <c r="M140" s="488"/>
      <c r="N140" s="480">
        <f t="shared" si="36"/>
        <v>0</v>
      </c>
      <c r="O140" s="399">
        <f t="shared" si="37"/>
        <v>0</v>
      </c>
      <c r="P140" s="480">
        <f t="shared" si="38"/>
        <v>0</v>
      </c>
      <c r="Q140" s="480">
        <f t="shared" si="39"/>
        <v>0</v>
      </c>
      <c r="R140" s="264">
        <f t="shared" si="42"/>
        <v>0</v>
      </c>
      <c r="S140" s="264">
        <f t="shared" si="43"/>
        <v>0</v>
      </c>
      <c r="T140" s="264">
        <f t="shared" si="44"/>
        <v>0</v>
      </c>
      <c r="U140" s="264">
        <f t="shared" si="45"/>
        <v>0</v>
      </c>
      <c r="V140" s="264">
        <f t="shared" si="46"/>
        <v>0</v>
      </c>
      <c r="W140" s="264">
        <f t="shared" si="47"/>
        <v>0</v>
      </c>
      <c r="X140" s="264">
        <f t="shared" si="48"/>
        <v>0</v>
      </c>
      <c r="Y140" s="264">
        <f t="shared" si="49"/>
        <v>0</v>
      </c>
      <c r="Z140" s="264">
        <f t="shared" si="50"/>
        <v>0</v>
      </c>
      <c r="AA140" s="264">
        <f t="shared" si="51"/>
        <v>0</v>
      </c>
      <c r="AB140" s="264">
        <f t="shared" si="52"/>
        <v>0</v>
      </c>
      <c r="AC140" s="264">
        <f t="shared" si="53"/>
        <v>0</v>
      </c>
      <c r="AD140" s="163"/>
    </row>
    <row r="141" spans="1:30" ht="26.25">
      <c r="A141" s="460"/>
      <c r="B141" s="426"/>
      <c r="C141" s="437" t="s">
        <v>1007</v>
      </c>
      <c r="D141" s="436" t="s">
        <v>1008</v>
      </c>
      <c r="E141" s="484"/>
      <c r="F141" s="485"/>
      <c r="G141" s="480">
        <f t="shared" si="40"/>
        <v>0</v>
      </c>
      <c r="H141" s="486"/>
      <c r="I141" s="487"/>
      <c r="J141" s="488"/>
      <c r="K141" s="480">
        <f t="shared" si="41"/>
        <v>0</v>
      </c>
      <c r="L141" s="487"/>
      <c r="M141" s="488"/>
      <c r="N141" s="480">
        <f t="shared" si="36"/>
        <v>0</v>
      </c>
      <c r="O141" s="399">
        <f t="shared" si="37"/>
        <v>0</v>
      </c>
      <c r="P141" s="480">
        <f t="shared" si="38"/>
        <v>0</v>
      </c>
      <c r="Q141" s="480">
        <f t="shared" si="39"/>
        <v>0</v>
      </c>
      <c r="R141" s="264">
        <f t="shared" si="42"/>
        <v>0</v>
      </c>
      <c r="S141" s="264">
        <f t="shared" si="43"/>
        <v>0</v>
      </c>
      <c r="T141" s="264">
        <f t="shared" si="44"/>
        <v>0</v>
      </c>
      <c r="U141" s="264">
        <f t="shared" si="45"/>
        <v>0</v>
      </c>
      <c r="V141" s="264">
        <f t="shared" si="46"/>
        <v>0</v>
      </c>
      <c r="W141" s="264">
        <f t="shared" si="47"/>
        <v>0</v>
      </c>
      <c r="X141" s="264">
        <f t="shared" si="48"/>
        <v>0</v>
      </c>
      <c r="Y141" s="264">
        <f t="shared" si="49"/>
        <v>0</v>
      </c>
      <c r="Z141" s="264">
        <f t="shared" si="50"/>
        <v>0</v>
      </c>
      <c r="AA141" s="264">
        <f t="shared" si="51"/>
        <v>0</v>
      </c>
      <c r="AB141" s="264">
        <f t="shared" si="52"/>
        <v>0</v>
      </c>
      <c r="AC141" s="264">
        <f t="shared" si="53"/>
        <v>0</v>
      </c>
      <c r="AD141" s="163"/>
    </row>
    <row r="142" spans="1:30" ht="26.25">
      <c r="A142" s="451"/>
      <c r="B142" s="428"/>
      <c r="C142" s="437" t="s">
        <v>1009</v>
      </c>
      <c r="D142" s="436" t="s">
        <v>1010</v>
      </c>
      <c r="E142" s="484"/>
      <c r="F142" s="485"/>
      <c r="G142" s="480">
        <f t="shared" si="40"/>
        <v>0</v>
      </c>
      <c r="H142" s="486"/>
      <c r="I142" s="487"/>
      <c r="J142" s="488"/>
      <c r="K142" s="480">
        <f t="shared" si="41"/>
        <v>0</v>
      </c>
      <c r="L142" s="487"/>
      <c r="M142" s="488"/>
      <c r="N142" s="480">
        <f t="shared" si="36"/>
        <v>0</v>
      </c>
      <c r="O142" s="399">
        <f t="shared" si="37"/>
        <v>0</v>
      </c>
      <c r="P142" s="480">
        <f t="shared" si="38"/>
        <v>0</v>
      </c>
      <c r="Q142" s="480">
        <f t="shared" si="39"/>
        <v>0</v>
      </c>
      <c r="R142" s="264">
        <f t="shared" si="42"/>
        <v>0</v>
      </c>
      <c r="S142" s="264">
        <f t="shared" si="43"/>
        <v>0</v>
      </c>
      <c r="T142" s="264">
        <f t="shared" si="44"/>
        <v>0</v>
      </c>
      <c r="U142" s="264">
        <f t="shared" si="45"/>
        <v>0</v>
      </c>
      <c r="V142" s="264">
        <f t="shared" si="46"/>
        <v>0</v>
      </c>
      <c r="W142" s="264">
        <f t="shared" si="47"/>
        <v>0</v>
      </c>
      <c r="X142" s="264">
        <f t="shared" si="48"/>
        <v>0</v>
      </c>
      <c r="Y142" s="264">
        <f t="shared" si="49"/>
        <v>0</v>
      </c>
      <c r="Z142" s="264">
        <f t="shared" si="50"/>
        <v>0</v>
      </c>
      <c r="AA142" s="264">
        <f t="shared" si="51"/>
        <v>0</v>
      </c>
      <c r="AB142" s="264">
        <f t="shared" si="52"/>
        <v>0</v>
      </c>
      <c r="AC142" s="264">
        <f t="shared" si="53"/>
        <v>0</v>
      </c>
      <c r="AD142" s="163"/>
    </row>
    <row r="143" spans="1:30" ht="26.25">
      <c r="A143" s="449" t="s">
        <v>1074</v>
      </c>
      <c r="B143" s="422" t="s">
        <v>683</v>
      </c>
      <c r="C143" s="475" t="s">
        <v>1011</v>
      </c>
      <c r="D143" s="436" t="s">
        <v>1012</v>
      </c>
      <c r="E143" s="484"/>
      <c r="F143" s="485"/>
      <c r="G143" s="480">
        <f t="shared" si="40"/>
        <v>0</v>
      </c>
      <c r="H143" s="486"/>
      <c r="I143" s="487"/>
      <c r="J143" s="488"/>
      <c r="K143" s="480">
        <f t="shared" si="41"/>
        <v>0</v>
      </c>
      <c r="L143" s="487"/>
      <c r="M143" s="488"/>
      <c r="N143" s="480">
        <f t="shared" si="36"/>
        <v>0</v>
      </c>
      <c r="O143" s="399">
        <f t="shared" si="37"/>
        <v>0</v>
      </c>
      <c r="P143" s="480">
        <f t="shared" si="38"/>
        <v>0</v>
      </c>
      <c r="Q143" s="480">
        <f t="shared" si="39"/>
        <v>0</v>
      </c>
      <c r="R143" s="264">
        <f t="shared" si="42"/>
        <v>0</v>
      </c>
      <c r="S143" s="264">
        <f t="shared" si="43"/>
        <v>0</v>
      </c>
      <c r="T143" s="264">
        <f t="shared" si="44"/>
        <v>0</v>
      </c>
      <c r="U143" s="264">
        <f t="shared" si="45"/>
        <v>0</v>
      </c>
      <c r="V143" s="264">
        <f t="shared" si="46"/>
        <v>0</v>
      </c>
      <c r="W143" s="264">
        <f t="shared" si="47"/>
        <v>0</v>
      </c>
      <c r="X143" s="264">
        <f t="shared" si="48"/>
        <v>0</v>
      </c>
      <c r="Y143" s="264">
        <f t="shared" si="49"/>
        <v>0</v>
      </c>
      <c r="Z143" s="264">
        <f t="shared" si="50"/>
        <v>0</v>
      </c>
      <c r="AA143" s="264">
        <f t="shared" si="51"/>
        <v>0</v>
      </c>
      <c r="AB143" s="264">
        <f t="shared" si="52"/>
        <v>0</v>
      </c>
      <c r="AC143" s="264">
        <f t="shared" si="53"/>
        <v>0</v>
      </c>
      <c r="AD143" s="163"/>
    </row>
    <row r="144" spans="1:30" ht="12.75">
      <c r="A144" s="460"/>
      <c r="B144" s="426"/>
      <c r="C144" s="475" t="s">
        <v>1013</v>
      </c>
      <c r="D144" s="436" t="s">
        <v>1014</v>
      </c>
      <c r="E144" s="484"/>
      <c r="F144" s="485"/>
      <c r="G144" s="480">
        <f t="shared" si="40"/>
        <v>0</v>
      </c>
      <c r="H144" s="486"/>
      <c r="I144" s="487"/>
      <c r="J144" s="488"/>
      <c r="K144" s="480">
        <f t="shared" si="41"/>
        <v>0</v>
      </c>
      <c r="L144" s="487"/>
      <c r="M144" s="488"/>
      <c r="N144" s="480">
        <f t="shared" si="36"/>
        <v>0</v>
      </c>
      <c r="O144" s="399">
        <f t="shared" si="37"/>
        <v>0</v>
      </c>
      <c r="P144" s="480">
        <f t="shared" si="38"/>
        <v>0</v>
      </c>
      <c r="Q144" s="480">
        <f t="shared" si="39"/>
        <v>0</v>
      </c>
      <c r="R144" s="264">
        <f t="shared" si="42"/>
        <v>0</v>
      </c>
      <c r="S144" s="264">
        <f t="shared" si="43"/>
        <v>0</v>
      </c>
      <c r="T144" s="264">
        <f t="shared" si="44"/>
        <v>0</v>
      </c>
      <c r="U144" s="264">
        <f t="shared" si="45"/>
        <v>0</v>
      </c>
      <c r="V144" s="264">
        <f t="shared" si="46"/>
        <v>0</v>
      </c>
      <c r="W144" s="264">
        <f t="shared" si="47"/>
        <v>0</v>
      </c>
      <c r="X144" s="264">
        <f t="shared" si="48"/>
        <v>0</v>
      </c>
      <c r="Y144" s="264">
        <f t="shared" si="49"/>
        <v>0</v>
      </c>
      <c r="Z144" s="264">
        <f t="shared" si="50"/>
        <v>0</v>
      </c>
      <c r="AA144" s="264">
        <f t="shared" si="51"/>
        <v>0</v>
      </c>
      <c r="AB144" s="264">
        <f t="shared" si="52"/>
        <v>0</v>
      </c>
      <c r="AC144" s="264">
        <f t="shared" si="53"/>
        <v>0</v>
      </c>
      <c r="AD144" s="163"/>
    </row>
    <row r="145" spans="1:30" ht="26.25">
      <c r="A145" s="460"/>
      <c r="B145" s="426"/>
      <c r="C145" s="475" t="s">
        <v>1015</v>
      </c>
      <c r="D145" s="436" t="s">
        <v>1016</v>
      </c>
      <c r="E145" s="484"/>
      <c r="F145" s="485"/>
      <c r="G145" s="480">
        <f t="shared" si="40"/>
        <v>0</v>
      </c>
      <c r="H145" s="486"/>
      <c r="I145" s="487"/>
      <c r="J145" s="488"/>
      <c r="K145" s="480">
        <f t="shared" si="41"/>
        <v>0</v>
      </c>
      <c r="L145" s="487"/>
      <c r="M145" s="488"/>
      <c r="N145" s="480">
        <f t="shared" si="36"/>
        <v>0</v>
      </c>
      <c r="O145" s="399">
        <f t="shared" si="37"/>
        <v>0</v>
      </c>
      <c r="P145" s="480">
        <f t="shared" si="38"/>
        <v>0</v>
      </c>
      <c r="Q145" s="480">
        <f t="shared" si="39"/>
        <v>0</v>
      </c>
      <c r="R145" s="264">
        <f t="shared" si="42"/>
        <v>0</v>
      </c>
      <c r="S145" s="264">
        <f t="shared" si="43"/>
        <v>0</v>
      </c>
      <c r="T145" s="264">
        <f t="shared" si="44"/>
        <v>0</v>
      </c>
      <c r="U145" s="264">
        <f t="shared" si="45"/>
        <v>0</v>
      </c>
      <c r="V145" s="264">
        <f t="shared" si="46"/>
        <v>0</v>
      </c>
      <c r="W145" s="264">
        <f t="shared" si="47"/>
        <v>0</v>
      </c>
      <c r="X145" s="264">
        <f t="shared" si="48"/>
        <v>0</v>
      </c>
      <c r="Y145" s="264">
        <f t="shared" si="49"/>
        <v>0</v>
      </c>
      <c r="Z145" s="264">
        <f t="shared" si="50"/>
        <v>0</v>
      </c>
      <c r="AA145" s="264">
        <f t="shared" si="51"/>
        <v>0</v>
      </c>
      <c r="AB145" s="264">
        <f t="shared" si="52"/>
        <v>0</v>
      </c>
      <c r="AC145" s="264">
        <f t="shared" si="53"/>
        <v>0</v>
      </c>
      <c r="AD145" s="163"/>
    </row>
    <row r="146" spans="1:30" ht="26.25">
      <c r="A146" s="451"/>
      <c r="B146" s="428"/>
      <c r="C146" s="475" t="s">
        <v>1017</v>
      </c>
      <c r="D146" s="436" t="s">
        <v>1018</v>
      </c>
      <c r="E146" s="484"/>
      <c r="F146" s="485"/>
      <c r="G146" s="480">
        <f t="shared" si="40"/>
        <v>0</v>
      </c>
      <c r="H146" s="486"/>
      <c r="I146" s="487"/>
      <c r="J146" s="488"/>
      <c r="K146" s="480">
        <f t="shared" si="41"/>
        <v>0</v>
      </c>
      <c r="L146" s="487"/>
      <c r="M146" s="488"/>
      <c r="N146" s="480">
        <f t="shared" si="36"/>
        <v>0</v>
      </c>
      <c r="O146" s="399">
        <f t="shared" si="37"/>
        <v>0</v>
      </c>
      <c r="P146" s="480">
        <f t="shared" si="38"/>
        <v>0</v>
      </c>
      <c r="Q146" s="480">
        <f t="shared" si="39"/>
        <v>0</v>
      </c>
      <c r="R146" s="264">
        <f t="shared" si="42"/>
        <v>0</v>
      </c>
      <c r="S146" s="264">
        <f t="shared" si="43"/>
        <v>0</v>
      </c>
      <c r="T146" s="264">
        <f t="shared" si="44"/>
        <v>0</v>
      </c>
      <c r="U146" s="264">
        <f t="shared" si="45"/>
        <v>0</v>
      </c>
      <c r="V146" s="264">
        <f t="shared" si="46"/>
        <v>0</v>
      </c>
      <c r="W146" s="264">
        <f t="shared" si="47"/>
        <v>0</v>
      </c>
      <c r="X146" s="264">
        <f t="shared" si="48"/>
        <v>0</v>
      </c>
      <c r="Y146" s="264">
        <f t="shared" si="49"/>
        <v>0</v>
      </c>
      <c r="Z146" s="264">
        <f t="shared" si="50"/>
        <v>0</v>
      </c>
      <c r="AA146" s="264">
        <f t="shared" si="51"/>
        <v>0</v>
      </c>
      <c r="AB146" s="264">
        <f t="shared" si="52"/>
        <v>0</v>
      </c>
      <c r="AC146" s="264">
        <f t="shared" si="53"/>
        <v>0</v>
      </c>
      <c r="AD146" s="163"/>
    </row>
    <row r="147" spans="1:30" ht="12.75">
      <c r="A147" s="460" t="s">
        <v>1075</v>
      </c>
      <c r="B147" s="462" t="s">
        <v>1019</v>
      </c>
      <c r="C147" s="476" t="s">
        <v>1020</v>
      </c>
      <c r="D147" s="395" t="s">
        <v>1021</v>
      </c>
      <c r="E147" s="484"/>
      <c r="F147" s="485"/>
      <c r="G147" s="480">
        <f t="shared" si="40"/>
        <v>0</v>
      </c>
      <c r="H147" s="486"/>
      <c r="I147" s="487"/>
      <c r="J147" s="488"/>
      <c r="K147" s="480">
        <f t="shared" si="41"/>
        <v>0</v>
      </c>
      <c r="L147" s="487"/>
      <c r="M147" s="488"/>
      <c r="N147" s="480">
        <f t="shared" si="36"/>
        <v>0</v>
      </c>
      <c r="O147" s="399">
        <f t="shared" si="37"/>
        <v>0</v>
      </c>
      <c r="P147" s="480">
        <f t="shared" si="38"/>
        <v>0</v>
      </c>
      <c r="Q147" s="480">
        <f t="shared" si="39"/>
        <v>0</v>
      </c>
      <c r="R147" s="264">
        <f t="shared" si="42"/>
        <v>0</v>
      </c>
      <c r="S147" s="264">
        <f t="shared" si="43"/>
        <v>0</v>
      </c>
      <c r="T147" s="264">
        <f t="shared" si="44"/>
        <v>0</v>
      </c>
      <c r="U147" s="264">
        <f t="shared" si="45"/>
        <v>0</v>
      </c>
      <c r="V147" s="264">
        <f t="shared" si="46"/>
        <v>0</v>
      </c>
      <c r="W147" s="264">
        <f t="shared" si="47"/>
        <v>0</v>
      </c>
      <c r="X147" s="264">
        <f t="shared" si="48"/>
        <v>0</v>
      </c>
      <c r="Y147" s="264">
        <f t="shared" si="49"/>
        <v>0</v>
      </c>
      <c r="Z147" s="264">
        <f t="shared" si="50"/>
        <v>0</v>
      </c>
      <c r="AA147" s="264">
        <f t="shared" si="51"/>
        <v>0</v>
      </c>
      <c r="AB147" s="264">
        <f t="shared" si="52"/>
        <v>0</v>
      </c>
      <c r="AC147" s="264">
        <f t="shared" si="53"/>
        <v>0</v>
      </c>
      <c r="AD147" s="163"/>
    </row>
    <row r="148" spans="1:30" ht="39">
      <c r="A148" s="449" t="s">
        <v>1076</v>
      </c>
      <c r="B148" s="436" t="s">
        <v>1022</v>
      </c>
      <c r="C148" s="477" t="s">
        <v>1023</v>
      </c>
      <c r="D148" s="395" t="s">
        <v>1024</v>
      </c>
      <c r="E148" s="484"/>
      <c r="F148" s="485"/>
      <c r="G148" s="480">
        <f t="shared" si="40"/>
        <v>0</v>
      </c>
      <c r="H148" s="486"/>
      <c r="I148" s="487"/>
      <c r="J148" s="488"/>
      <c r="K148" s="480">
        <f t="shared" si="41"/>
        <v>0</v>
      </c>
      <c r="L148" s="487"/>
      <c r="M148" s="488"/>
      <c r="N148" s="480">
        <f t="shared" si="36"/>
        <v>0</v>
      </c>
      <c r="O148" s="399">
        <f t="shared" si="37"/>
        <v>0</v>
      </c>
      <c r="P148" s="480">
        <f t="shared" si="38"/>
        <v>0</v>
      </c>
      <c r="Q148" s="480">
        <f t="shared" si="39"/>
        <v>0</v>
      </c>
      <c r="R148" s="264">
        <f t="shared" si="42"/>
        <v>0</v>
      </c>
      <c r="S148" s="264">
        <f t="shared" si="43"/>
        <v>0</v>
      </c>
      <c r="T148" s="264">
        <f t="shared" si="44"/>
        <v>0</v>
      </c>
      <c r="U148" s="264">
        <f t="shared" si="45"/>
        <v>0</v>
      </c>
      <c r="V148" s="264">
        <f t="shared" si="46"/>
        <v>0</v>
      </c>
      <c r="W148" s="264">
        <f t="shared" si="47"/>
        <v>0</v>
      </c>
      <c r="X148" s="264">
        <f t="shared" si="48"/>
        <v>0</v>
      </c>
      <c r="Y148" s="264">
        <f t="shared" si="49"/>
        <v>0</v>
      </c>
      <c r="Z148" s="264">
        <f t="shared" si="50"/>
        <v>0</v>
      </c>
      <c r="AA148" s="264">
        <f t="shared" si="51"/>
        <v>0</v>
      </c>
      <c r="AB148" s="264">
        <f t="shared" si="52"/>
        <v>0</v>
      </c>
      <c r="AC148" s="264">
        <f t="shared" si="53"/>
        <v>0</v>
      </c>
      <c r="AD148" s="163"/>
    </row>
    <row r="149" spans="1:30" ht="39">
      <c r="A149" s="449" t="s">
        <v>1025</v>
      </c>
      <c r="B149" s="436" t="s">
        <v>1026</v>
      </c>
      <c r="C149" s="477" t="s">
        <v>1027</v>
      </c>
      <c r="D149" s="478" t="s">
        <v>1028</v>
      </c>
      <c r="E149" s="484"/>
      <c r="F149" s="485"/>
      <c r="G149" s="480">
        <f t="shared" si="40"/>
        <v>0</v>
      </c>
      <c r="H149" s="486"/>
      <c r="I149" s="487"/>
      <c r="J149" s="488"/>
      <c r="K149" s="480">
        <f t="shared" si="41"/>
        <v>0</v>
      </c>
      <c r="L149" s="487"/>
      <c r="M149" s="488"/>
      <c r="N149" s="480">
        <f t="shared" si="36"/>
        <v>0</v>
      </c>
      <c r="O149" s="399">
        <f t="shared" si="37"/>
        <v>0</v>
      </c>
      <c r="P149" s="480">
        <f t="shared" si="38"/>
        <v>0</v>
      </c>
      <c r="Q149" s="480">
        <f t="shared" si="39"/>
        <v>0</v>
      </c>
      <c r="R149" s="264">
        <f t="shared" si="42"/>
        <v>0</v>
      </c>
      <c r="S149" s="264">
        <f t="shared" si="43"/>
        <v>0</v>
      </c>
      <c r="T149" s="264">
        <f t="shared" si="44"/>
        <v>0</v>
      </c>
      <c r="U149" s="264">
        <f t="shared" si="45"/>
        <v>0</v>
      </c>
      <c r="V149" s="264">
        <f t="shared" si="46"/>
        <v>0</v>
      </c>
      <c r="W149" s="264">
        <f t="shared" si="47"/>
        <v>0</v>
      </c>
      <c r="X149" s="264">
        <f t="shared" si="48"/>
        <v>0</v>
      </c>
      <c r="Y149" s="264">
        <f t="shared" si="49"/>
        <v>0</v>
      </c>
      <c r="Z149" s="264">
        <f t="shared" si="50"/>
        <v>0</v>
      </c>
      <c r="AA149" s="264">
        <f t="shared" si="51"/>
        <v>0</v>
      </c>
      <c r="AB149" s="264">
        <f t="shared" si="52"/>
        <v>0</v>
      </c>
      <c r="AC149" s="264">
        <f t="shared" si="53"/>
        <v>0</v>
      </c>
      <c r="AD149" s="163"/>
    </row>
    <row r="150" spans="1:30" ht="39">
      <c r="A150" s="449" t="s">
        <v>1029</v>
      </c>
      <c r="B150" s="436" t="s">
        <v>1030</v>
      </c>
      <c r="C150" s="477" t="s">
        <v>1031</v>
      </c>
      <c r="D150" s="478" t="s">
        <v>1032</v>
      </c>
      <c r="E150" s="484"/>
      <c r="F150" s="485"/>
      <c r="G150" s="480">
        <f t="shared" si="40"/>
        <v>0</v>
      </c>
      <c r="H150" s="486"/>
      <c r="I150" s="487"/>
      <c r="J150" s="488"/>
      <c r="K150" s="480">
        <f t="shared" si="41"/>
        <v>0</v>
      </c>
      <c r="L150" s="487"/>
      <c r="M150" s="488"/>
      <c r="N150" s="480">
        <f t="shared" si="36"/>
        <v>0</v>
      </c>
      <c r="O150" s="399">
        <f t="shared" si="37"/>
        <v>0</v>
      </c>
      <c r="P150" s="480">
        <f t="shared" si="38"/>
        <v>0</v>
      </c>
      <c r="Q150" s="480">
        <f t="shared" si="39"/>
        <v>0</v>
      </c>
      <c r="R150" s="264">
        <f t="shared" si="42"/>
        <v>0</v>
      </c>
      <c r="S150" s="264">
        <f t="shared" si="43"/>
        <v>0</v>
      </c>
      <c r="T150" s="264">
        <f t="shared" si="44"/>
        <v>0</v>
      </c>
      <c r="U150" s="264">
        <f t="shared" si="45"/>
        <v>0</v>
      </c>
      <c r="V150" s="264">
        <f t="shared" si="46"/>
        <v>0</v>
      </c>
      <c r="W150" s="264">
        <f t="shared" si="47"/>
        <v>0</v>
      </c>
      <c r="X150" s="264">
        <f t="shared" si="48"/>
        <v>0</v>
      </c>
      <c r="Y150" s="264">
        <f t="shared" si="49"/>
        <v>0</v>
      </c>
      <c r="Z150" s="264">
        <f t="shared" si="50"/>
        <v>0</v>
      </c>
      <c r="AA150" s="264">
        <f t="shared" si="51"/>
        <v>0</v>
      </c>
      <c r="AB150" s="264">
        <f t="shared" si="52"/>
        <v>0</v>
      </c>
      <c r="AC150" s="264">
        <f t="shared" si="53"/>
        <v>0</v>
      </c>
      <c r="AD150" s="163"/>
    </row>
    <row r="151" spans="1:30" ht="39">
      <c r="A151" s="453" t="s">
        <v>1033</v>
      </c>
      <c r="B151" s="436" t="s">
        <v>1034</v>
      </c>
      <c r="C151" s="477" t="s">
        <v>1035</v>
      </c>
      <c r="D151" s="478" t="s">
        <v>1036</v>
      </c>
      <c r="E151" s="484"/>
      <c r="F151" s="485"/>
      <c r="G151" s="480">
        <f t="shared" si="40"/>
        <v>0</v>
      </c>
      <c r="H151" s="486"/>
      <c r="I151" s="487"/>
      <c r="J151" s="488"/>
      <c r="K151" s="480">
        <f t="shared" si="41"/>
        <v>0</v>
      </c>
      <c r="L151" s="487"/>
      <c r="M151" s="488"/>
      <c r="N151" s="480">
        <f t="shared" si="36"/>
        <v>0</v>
      </c>
      <c r="O151" s="399">
        <f t="shared" si="37"/>
        <v>0</v>
      </c>
      <c r="P151" s="480">
        <f t="shared" si="38"/>
        <v>0</v>
      </c>
      <c r="Q151" s="480">
        <f t="shared" si="39"/>
        <v>0</v>
      </c>
      <c r="R151" s="264">
        <f t="shared" si="42"/>
        <v>0</v>
      </c>
      <c r="S151" s="264">
        <f t="shared" si="43"/>
        <v>0</v>
      </c>
      <c r="T151" s="264">
        <f t="shared" si="44"/>
        <v>0</v>
      </c>
      <c r="U151" s="264">
        <f t="shared" si="45"/>
        <v>0</v>
      </c>
      <c r="V151" s="264">
        <f t="shared" si="46"/>
        <v>0</v>
      </c>
      <c r="W151" s="264">
        <f t="shared" si="47"/>
        <v>0</v>
      </c>
      <c r="X151" s="264">
        <f t="shared" si="48"/>
        <v>0</v>
      </c>
      <c r="Y151" s="264">
        <f t="shared" si="49"/>
        <v>0</v>
      </c>
      <c r="Z151" s="264">
        <f t="shared" si="50"/>
        <v>0</v>
      </c>
      <c r="AA151" s="264">
        <f t="shared" si="51"/>
        <v>0</v>
      </c>
      <c r="AB151" s="264">
        <f t="shared" si="52"/>
        <v>0</v>
      </c>
      <c r="AC151" s="264">
        <f t="shared" si="53"/>
        <v>0</v>
      </c>
      <c r="AD151" s="163"/>
    </row>
    <row r="152" spans="1:29" s="233" customFormat="1" ht="13.5" thickBot="1">
      <c r="A152" s="557" t="s">
        <v>479</v>
      </c>
      <c r="B152" s="558"/>
      <c r="C152" s="558"/>
      <c r="D152" s="558"/>
      <c r="E152" s="257">
        <f>SUM(E8:E151)</f>
        <v>0</v>
      </c>
      <c r="F152" s="255"/>
      <c r="G152" s="256">
        <f>SUM(G8:G151)</f>
        <v>0</v>
      </c>
      <c r="H152" s="365"/>
      <c r="I152" s="258">
        <f>SUM(I8:I151)</f>
        <v>0</v>
      </c>
      <c r="J152" s="256"/>
      <c r="K152" s="256">
        <f>SUM(K8:K151)</f>
        <v>0</v>
      </c>
      <c r="L152" s="258">
        <f>SUM(L8:L151)</f>
        <v>0</v>
      </c>
      <c r="M152" s="256"/>
      <c r="N152" s="256">
        <f aca="true" t="shared" si="54" ref="N152:AC152">SUM(N8:N151)</f>
        <v>0</v>
      </c>
      <c r="O152" s="258">
        <f t="shared" si="54"/>
        <v>0</v>
      </c>
      <c r="P152" s="256">
        <f t="shared" si="54"/>
        <v>0</v>
      </c>
      <c r="Q152" s="256">
        <f t="shared" si="54"/>
        <v>0</v>
      </c>
      <c r="R152" s="256">
        <f t="shared" si="54"/>
        <v>0</v>
      </c>
      <c r="S152" s="256">
        <f t="shared" si="54"/>
        <v>0</v>
      </c>
      <c r="T152" s="256">
        <f t="shared" si="54"/>
        <v>0</v>
      </c>
      <c r="U152" s="256">
        <f t="shared" si="54"/>
        <v>0</v>
      </c>
      <c r="V152" s="256">
        <f t="shared" si="54"/>
        <v>0</v>
      </c>
      <c r="W152" s="256">
        <f t="shared" si="54"/>
        <v>0</v>
      </c>
      <c r="X152" s="256">
        <f t="shared" si="54"/>
        <v>0</v>
      </c>
      <c r="Y152" s="256">
        <f t="shared" si="54"/>
        <v>0</v>
      </c>
      <c r="Z152" s="256">
        <f t="shared" si="54"/>
        <v>0</v>
      </c>
      <c r="AA152" s="256">
        <f t="shared" si="54"/>
        <v>0</v>
      </c>
      <c r="AB152" s="256">
        <f t="shared" si="54"/>
        <v>0</v>
      </c>
      <c r="AC152" s="256">
        <f t="shared" si="54"/>
        <v>0</v>
      </c>
    </row>
    <row r="153" spans="1:12" ht="12.75">
      <c r="A153" s="4"/>
      <c r="B153" s="4"/>
      <c r="C153" s="4"/>
      <c r="D153" s="4"/>
      <c r="L153" s="7"/>
    </row>
    <row r="154" spans="9:17" ht="12.75">
      <c r="I154" s="233" t="s">
        <v>673</v>
      </c>
      <c r="N154" s="233"/>
      <c r="O154" s="233"/>
      <c r="P154" s="233"/>
      <c r="Q154" s="236">
        <f>Q152-P152</f>
        <v>0</v>
      </c>
    </row>
    <row r="155" ht="12.75">
      <c r="I155" s="5" t="s">
        <v>674</v>
      </c>
    </row>
    <row r="156" spans="6:11" ht="12.75">
      <c r="F156" s="21"/>
      <c r="G156" s="22"/>
      <c r="H156" s="366"/>
      <c r="K156" s="22"/>
    </row>
    <row r="157" spans="6:17" ht="12.75">
      <c r="F157" s="21"/>
      <c r="G157" s="22"/>
      <c r="H157" s="366"/>
      <c r="I157" s="233" t="s">
        <v>675</v>
      </c>
      <c r="K157" s="22"/>
      <c r="N157" s="233"/>
      <c r="O157" s="233"/>
      <c r="P157" s="233"/>
      <c r="Q157" s="236">
        <f>Q152-G152</f>
        <v>0</v>
      </c>
    </row>
    <row r="158" spans="6:11" ht="12.75">
      <c r="F158" s="21"/>
      <c r="G158" s="22"/>
      <c r="H158" s="366"/>
      <c r="I158" s="5" t="s">
        <v>676</v>
      </c>
      <c r="K158" s="22"/>
    </row>
    <row r="159" spans="6:11" ht="12.75">
      <c r="F159" s="21"/>
      <c r="G159" s="22"/>
      <c r="H159" s="366"/>
      <c r="K159" s="22"/>
    </row>
    <row r="160" spans="6:17" ht="12.75">
      <c r="F160" s="21"/>
      <c r="G160" s="22"/>
      <c r="H160" s="366"/>
      <c r="I160" s="233" t="s">
        <v>20</v>
      </c>
      <c r="K160" s="22"/>
      <c r="Q160" s="236">
        <f>Q157+'Anl.4 FPV_ÜL'!J131</f>
        <v>0</v>
      </c>
    </row>
    <row r="161" spans="6:11" ht="12.75">
      <c r="F161" s="21"/>
      <c r="G161" s="22"/>
      <c r="H161" s="366"/>
      <c r="K161" s="22"/>
    </row>
    <row r="162" spans="6:17" ht="12.75">
      <c r="F162" s="21"/>
      <c r="G162" s="22"/>
      <c r="H162" s="366"/>
      <c r="I162" s="5" t="s">
        <v>475</v>
      </c>
      <c r="K162" s="22"/>
      <c r="P162" s="342">
        <v>0.4</v>
      </c>
      <c r="Q162" s="245">
        <f>IF(Q160&lt;0,Q160*-P162,0)</f>
        <v>0</v>
      </c>
    </row>
    <row r="163" spans="6:11" ht="12.75">
      <c r="F163" s="21"/>
      <c r="G163" s="22"/>
      <c r="H163" s="366"/>
      <c r="K163" s="22"/>
    </row>
    <row r="164" spans="6:17" ht="12.75">
      <c r="F164" s="21"/>
      <c r="G164" s="22"/>
      <c r="H164" s="366"/>
      <c r="I164" s="5" t="s">
        <v>283</v>
      </c>
      <c r="K164" s="22"/>
      <c r="P164" s="240" t="e">
        <f>Q173/O173</f>
        <v>#DIV/0!</v>
      </c>
      <c r="Q164" s="245">
        <f>IF(Q160&gt;0,Q160*-P164,0)</f>
        <v>0</v>
      </c>
    </row>
    <row r="165" spans="6:11" ht="12.75">
      <c r="F165" s="21"/>
      <c r="G165" s="22"/>
      <c r="H165" s="366"/>
      <c r="I165" s="23"/>
      <c r="J165" s="24"/>
      <c r="K165" s="22"/>
    </row>
    <row r="166" spans="6:17" ht="26.25">
      <c r="F166" s="21"/>
      <c r="G166" s="22"/>
      <c r="H166" s="366"/>
      <c r="I166" s="23"/>
      <c r="J166" s="24"/>
      <c r="K166" s="5" t="s">
        <v>252</v>
      </c>
      <c r="P166" s="347" t="s">
        <v>284</v>
      </c>
      <c r="Q166" s="344" t="s">
        <v>281</v>
      </c>
    </row>
    <row r="167" spans="6:17" ht="12.75">
      <c r="F167" s="21"/>
      <c r="G167" s="22"/>
      <c r="H167" s="366"/>
      <c r="I167" s="23"/>
      <c r="J167" s="24"/>
      <c r="K167" s="5" t="s">
        <v>253</v>
      </c>
      <c r="O167" s="245">
        <f>IF(AND((S152-R152+'Anl.4 FPV_ÜL'!J135)&gt;0,Q160&gt;0),S152-R152+'Anl.4 FPV_ÜL'!J135,0)</f>
        <v>0</v>
      </c>
      <c r="P167" s="342">
        <v>0.75</v>
      </c>
      <c r="Q167" s="245">
        <f aca="true" t="shared" si="55" ref="Q167:Q172">O167*P167</f>
        <v>0</v>
      </c>
    </row>
    <row r="168" spans="6:17" ht="12.75">
      <c r="F168" s="21"/>
      <c r="G168" s="22"/>
      <c r="H168" s="366"/>
      <c r="I168" s="23"/>
      <c r="J168" s="24"/>
      <c r="K168" s="5" t="s">
        <v>254</v>
      </c>
      <c r="O168" s="245">
        <f>IF(AND((U152-T152+'Anl.4 FPV_ÜL'!J136)&gt;0,Q160&gt;0),U152-T152+'Anl.4 FPV_ÜL'!J136,0)</f>
        <v>0</v>
      </c>
      <c r="P168" s="342">
        <v>0.7</v>
      </c>
      <c r="Q168" s="245">
        <f t="shared" si="55"/>
        <v>0</v>
      </c>
    </row>
    <row r="169" spans="6:17" ht="12.75">
      <c r="F169" s="21"/>
      <c r="G169" s="22"/>
      <c r="H169" s="366"/>
      <c r="I169" s="23"/>
      <c r="J169" s="24"/>
      <c r="K169" s="5" t="s">
        <v>255</v>
      </c>
      <c r="O169" s="245">
        <f>IF(AND((W152-V152+'Anl.4 FPV_ÜL'!J137)&gt;0,Q160&gt;0),W152-V152+'Anl.4 FPV_ÜL'!J137,0)</f>
        <v>0</v>
      </c>
      <c r="P169" s="342">
        <v>0.65</v>
      </c>
      <c r="Q169" s="245">
        <f t="shared" si="55"/>
        <v>0</v>
      </c>
    </row>
    <row r="170" spans="6:17" ht="12.75">
      <c r="F170" s="21"/>
      <c r="G170" s="22"/>
      <c r="H170" s="366"/>
      <c r="I170" s="23"/>
      <c r="J170" s="24"/>
      <c r="K170" s="5" t="s">
        <v>256</v>
      </c>
      <c r="O170" s="245">
        <f>IF(AND((Y152-X152+'Anl.4 FPV_ÜL'!J138)&gt;0,Q160&gt;0),Y152-X152+'Anl.4 FPV_ÜL'!J138,0)</f>
        <v>0</v>
      </c>
      <c r="P170" s="342">
        <v>0.6</v>
      </c>
      <c r="Q170" s="245">
        <f t="shared" si="55"/>
        <v>0</v>
      </c>
    </row>
    <row r="171" spans="6:17" ht="12.75">
      <c r="F171" s="21"/>
      <c r="G171" s="22"/>
      <c r="H171" s="366"/>
      <c r="I171" s="23"/>
      <c r="J171" s="24"/>
      <c r="K171" s="5" t="s">
        <v>257</v>
      </c>
      <c r="O171" s="245">
        <f>IF(AND((AA152-Z152+'Anl.4 FPV_ÜL'!J139)&gt;0,Q160&gt;0),AA152-Z152+'Anl.4 FPV_ÜL'!J139,0)</f>
        <v>0</v>
      </c>
      <c r="P171" s="342">
        <v>0.55</v>
      </c>
      <c r="Q171" s="245">
        <f t="shared" si="55"/>
        <v>0</v>
      </c>
    </row>
    <row r="172" spans="6:17" ht="12.75">
      <c r="F172" s="21"/>
      <c r="G172" s="22"/>
      <c r="H172" s="366"/>
      <c r="I172" s="23"/>
      <c r="J172" s="24"/>
      <c r="K172" s="5" t="s">
        <v>258</v>
      </c>
      <c r="O172" s="245">
        <f>IF(AND((AC152-AB152+'Anl.4 FPV_ÜL'!J140)&gt;0,Q160&gt;0),AC152-AB152+'Anl.4 FPV_ÜL'!J140,0)</f>
        <v>0</v>
      </c>
      <c r="P172" s="342">
        <v>0.5</v>
      </c>
      <c r="Q172" s="245">
        <f t="shared" si="55"/>
        <v>0</v>
      </c>
    </row>
    <row r="173" spans="6:17" ht="12.75">
      <c r="F173" s="21"/>
      <c r="G173" s="22"/>
      <c r="H173" s="366"/>
      <c r="I173" s="23"/>
      <c r="J173" s="24"/>
      <c r="K173" s="345" t="s">
        <v>282</v>
      </c>
      <c r="L173" s="345"/>
      <c r="M173" s="345"/>
      <c r="N173" s="345"/>
      <c r="O173" s="346">
        <f>SUM(O167:O172)</f>
        <v>0</v>
      </c>
      <c r="P173" s="345"/>
      <c r="Q173" s="346">
        <f>SUM(Q167:Q172)</f>
        <v>0</v>
      </c>
    </row>
    <row r="174" spans="6:15" ht="12.75">
      <c r="F174" s="21"/>
      <c r="G174" s="22"/>
      <c r="H174" s="366"/>
      <c r="I174" s="23"/>
      <c r="J174" s="24"/>
      <c r="K174" s="22"/>
      <c r="L174" s="24"/>
      <c r="M174" s="21"/>
      <c r="N174" s="25"/>
      <c r="O174" s="21"/>
    </row>
    <row r="175" spans="6:15" ht="12.75">
      <c r="F175" s="21"/>
      <c r="G175" s="22"/>
      <c r="H175" s="366"/>
      <c r="I175" s="23"/>
      <c r="J175" s="24"/>
      <c r="K175" s="22"/>
      <c r="L175" s="24"/>
      <c r="M175" s="21"/>
      <c r="N175" s="25"/>
      <c r="O175" s="21"/>
    </row>
    <row r="176" spans="6:15" ht="12.75">
      <c r="F176" s="21"/>
      <c r="G176" s="22"/>
      <c r="H176" s="366"/>
      <c r="I176" s="23"/>
      <c r="J176" s="24"/>
      <c r="K176" s="22"/>
      <c r="L176" s="24"/>
      <c r="M176" s="21"/>
      <c r="N176" s="25"/>
      <c r="O176" s="21"/>
    </row>
    <row r="177" spans="6:15" ht="12.75">
      <c r="F177" s="21"/>
      <c r="G177" s="22"/>
      <c r="H177" s="366"/>
      <c r="I177" s="23"/>
      <c r="J177" s="24"/>
      <c r="K177" s="22"/>
      <c r="L177" s="24"/>
      <c r="M177" s="21"/>
      <c r="N177" s="25"/>
      <c r="O177" s="21"/>
    </row>
    <row r="178" spans="6:15" ht="12.75">
      <c r="F178" s="21"/>
      <c r="G178" s="22"/>
      <c r="H178" s="366"/>
      <c r="I178" s="23"/>
      <c r="J178" s="24"/>
      <c r="K178" s="22"/>
      <c r="L178" s="24"/>
      <c r="M178" s="21"/>
      <c r="N178" s="25"/>
      <c r="O178" s="21"/>
    </row>
    <row r="179" spans="6:15" ht="12.75">
      <c r="F179" s="21"/>
      <c r="G179" s="22"/>
      <c r="H179" s="366"/>
      <c r="I179" s="23"/>
      <c r="J179" s="24"/>
      <c r="K179" s="22"/>
      <c r="L179" s="24"/>
      <c r="M179" s="21"/>
      <c r="N179" s="25"/>
      <c r="O179" s="21"/>
    </row>
    <row r="180" spans="6:15" ht="12.75">
      <c r="F180" s="21"/>
      <c r="G180" s="22"/>
      <c r="H180" s="366"/>
      <c r="I180" s="23"/>
      <c r="J180" s="24"/>
      <c r="K180" s="22"/>
      <c r="L180" s="24"/>
      <c r="M180" s="21"/>
      <c r="N180" s="25"/>
      <c r="O180" s="21"/>
    </row>
    <row r="181" spans="6:15" ht="12.75">
      <c r="F181" s="21"/>
      <c r="G181" s="22"/>
      <c r="H181" s="366"/>
      <c r="I181" s="23"/>
      <c r="J181" s="24"/>
      <c r="K181" s="22"/>
      <c r="L181" s="24"/>
      <c r="M181" s="21"/>
      <c r="N181" s="25"/>
      <c r="O181" s="21"/>
    </row>
    <row r="182" spans="6:15" ht="12.75">
      <c r="F182" s="21"/>
      <c r="G182" s="22"/>
      <c r="H182" s="366"/>
      <c r="I182" s="23"/>
      <c r="J182" s="24"/>
      <c r="K182" s="22"/>
      <c r="L182" s="24"/>
      <c r="M182" s="21"/>
      <c r="N182" s="25"/>
      <c r="O182" s="21"/>
    </row>
    <row r="183" spans="6:15" ht="12.75">
      <c r="F183" s="21"/>
      <c r="G183" s="22"/>
      <c r="H183" s="366"/>
      <c r="I183" s="23"/>
      <c r="J183" s="24"/>
      <c r="K183" s="22"/>
      <c r="L183" s="24"/>
      <c r="M183" s="21"/>
      <c r="N183" s="25"/>
      <c r="O183" s="21"/>
    </row>
    <row r="184" spans="6:15" ht="12.75">
      <c r="F184" s="21"/>
      <c r="G184" s="22"/>
      <c r="H184" s="366"/>
      <c r="I184" s="23"/>
      <c r="J184" s="24"/>
      <c r="K184" s="22"/>
      <c r="L184" s="24"/>
      <c r="M184" s="21"/>
      <c r="N184" s="25"/>
      <c r="O184" s="21"/>
    </row>
    <row r="185" spans="6:15" ht="12.75">
      <c r="F185" s="21"/>
      <c r="G185" s="22"/>
      <c r="H185" s="366"/>
      <c r="I185" s="23"/>
      <c r="J185" s="24"/>
      <c r="K185" s="22"/>
      <c r="L185" s="24"/>
      <c r="M185" s="21"/>
      <c r="N185" s="25"/>
      <c r="O185" s="21"/>
    </row>
    <row r="186" spans="6:15" ht="12.75">
      <c r="F186" s="21"/>
      <c r="G186" s="22"/>
      <c r="H186" s="366"/>
      <c r="I186" s="23"/>
      <c r="J186" s="24"/>
      <c r="K186" s="22"/>
      <c r="L186" s="24"/>
      <c r="M186" s="21"/>
      <c r="N186" s="25"/>
      <c r="O186" s="21"/>
    </row>
    <row r="187" spans="6:15" ht="12.75">
      <c r="F187" s="21"/>
      <c r="G187" s="22"/>
      <c r="H187" s="366"/>
      <c r="I187" s="23"/>
      <c r="J187" s="24"/>
      <c r="K187" s="22"/>
      <c r="L187" s="24"/>
      <c r="M187" s="21"/>
      <c r="N187" s="25"/>
      <c r="O187" s="21"/>
    </row>
    <row r="188" spans="6:15" ht="12.75">
      <c r="F188" s="21"/>
      <c r="G188" s="22"/>
      <c r="H188" s="366"/>
      <c r="I188" s="23"/>
      <c r="J188" s="24"/>
      <c r="K188" s="22"/>
      <c r="L188" s="24"/>
      <c r="M188" s="21"/>
      <c r="N188" s="25"/>
      <c r="O188" s="21"/>
    </row>
    <row r="189" spans="6:15" ht="12.75">
      <c r="F189" s="21"/>
      <c r="G189" s="22"/>
      <c r="H189" s="366"/>
      <c r="I189" s="23"/>
      <c r="J189" s="24"/>
      <c r="K189" s="22"/>
      <c r="L189" s="24"/>
      <c r="M189" s="21"/>
      <c r="N189" s="25"/>
      <c r="O189" s="21"/>
    </row>
    <row r="190" spans="6:15" ht="12.75">
      <c r="F190" s="21"/>
      <c r="G190" s="22"/>
      <c r="H190" s="366"/>
      <c r="I190" s="23"/>
      <c r="J190" s="24"/>
      <c r="K190" s="22"/>
      <c r="L190" s="24"/>
      <c r="M190" s="21"/>
      <c r="N190" s="25"/>
      <c r="O190" s="21"/>
    </row>
    <row r="191" spans="6:15" ht="12.75">
      <c r="F191" s="21"/>
      <c r="G191" s="22"/>
      <c r="H191" s="366"/>
      <c r="I191" s="23"/>
      <c r="J191" s="24"/>
      <c r="K191" s="22"/>
      <c r="L191" s="24"/>
      <c r="M191" s="21"/>
      <c r="N191" s="25"/>
      <c r="O191" s="21"/>
    </row>
    <row r="192" spans="6:15" ht="12.75">
      <c r="F192" s="21"/>
      <c r="G192" s="22"/>
      <c r="H192" s="366"/>
      <c r="I192" s="23"/>
      <c r="J192" s="24"/>
      <c r="K192" s="22"/>
      <c r="L192" s="24"/>
      <c r="M192" s="21"/>
      <c r="N192" s="25"/>
      <c r="O192" s="21"/>
    </row>
    <row r="193" spans="6:15" ht="12.75">
      <c r="F193" s="21"/>
      <c r="G193" s="22"/>
      <c r="H193" s="366"/>
      <c r="I193" s="23"/>
      <c r="J193" s="24"/>
      <c r="K193" s="22"/>
      <c r="L193" s="24"/>
      <c r="M193" s="21"/>
      <c r="N193" s="25"/>
      <c r="O193" s="21"/>
    </row>
    <row r="194" spans="6:15" ht="12.75">
      <c r="F194" s="21"/>
      <c r="G194" s="22"/>
      <c r="H194" s="366"/>
      <c r="I194" s="23"/>
      <c r="J194" s="24"/>
      <c r="K194" s="22"/>
      <c r="L194" s="24"/>
      <c r="M194" s="21"/>
      <c r="N194" s="25"/>
      <c r="O194" s="21"/>
    </row>
    <row r="195" spans="6:15" ht="12.75">
      <c r="F195" s="21"/>
      <c r="G195" s="22"/>
      <c r="H195" s="366"/>
      <c r="I195" s="23"/>
      <c r="J195" s="24"/>
      <c r="K195" s="22"/>
      <c r="L195" s="24"/>
      <c r="M195" s="21"/>
      <c r="N195" s="25"/>
      <c r="O195" s="21"/>
    </row>
    <row r="196" spans="6:15" ht="12.75">
      <c r="F196" s="21"/>
      <c r="G196" s="22"/>
      <c r="H196" s="366"/>
      <c r="I196" s="23"/>
      <c r="J196" s="24"/>
      <c r="K196" s="22"/>
      <c r="L196" s="24"/>
      <c r="M196" s="21"/>
      <c r="N196" s="25"/>
      <c r="O196" s="21"/>
    </row>
    <row r="197" spans="6:15" ht="12.75">
      <c r="F197" s="21"/>
      <c r="G197" s="22"/>
      <c r="H197" s="366"/>
      <c r="I197" s="23"/>
      <c r="J197" s="24"/>
      <c r="K197" s="22"/>
      <c r="L197" s="24"/>
      <c r="M197" s="21"/>
      <c r="N197" s="25"/>
      <c r="O197" s="21"/>
    </row>
    <row r="198" spans="6:15" ht="12.75">
      <c r="F198" s="21"/>
      <c r="G198" s="22"/>
      <c r="H198" s="366"/>
      <c r="I198" s="23"/>
      <c r="J198" s="24"/>
      <c r="K198" s="22"/>
      <c r="L198" s="24"/>
      <c r="M198" s="21"/>
      <c r="N198" s="25"/>
      <c r="O198" s="21"/>
    </row>
    <row r="199" spans="6:15" ht="12.75">
      <c r="F199" s="21"/>
      <c r="G199" s="22"/>
      <c r="H199" s="366"/>
      <c r="I199" s="23"/>
      <c r="J199" s="24"/>
      <c r="K199" s="22"/>
      <c r="L199" s="24"/>
      <c r="M199" s="21"/>
      <c r="N199" s="25"/>
      <c r="O199" s="21"/>
    </row>
    <row r="200" spans="6:15" ht="12.75">
      <c r="F200" s="21"/>
      <c r="G200" s="22"/>
      <c r="H200" s="366"/>
      <c r="I200" s="23"/>
      <c r="J200" s="24"/>
      <c r="K200" s="22"/>
      <c r="L200" s="24"/>
      <c r="M200" s="21"/>
      <c r="N200" s="25"/>
      <c r="O200" s="21"/>
    </row>
    <row r="201" spans="6:15" ht="12.75">
      <c r="F201" s="21"/>
      <c r="G201" s="22"/>
      <c r="H201" s="366"/>
      <c r="I201" s="23"/>
      <c r="J201" s="24"/>
      <c r="K201" s="22"/>
      <c r="L201" s="24"/>
      <c r="M201" s="21"/>
      <c r="N201" s="25"/>
      <c r="O201" s="21"/>
    </row>
    <row r="202" spans="6:15" ht="12.75">
      <c r="F202" s="21"/>
      <c r="G202" s="22"/>
      <c r="H202" s="366"/>
      <c r="I202" s="23"/>
      <c r="J202" s="24"/>
      <c r="K202" s="22"/>
      <c r="L202" s="24"/>
      <c r="M202" s="21"/>
      <c r="N202" s="25"/>
      <c r="O202" s="21"/>
    </row>
    <row r="203" spans="6:15" ht="12.75">
      <c r="F203" s="21"/>
      <c r="G203" s="22"/>
      <c r="H203" s="366"/>
      <c r="I203" s="23"/>
      <c r="J203" s="24"/>
      <c r="K203" s="22"/>
      <c r="L203" s="24"/>
      <c r="M203" s="21"/>
      <c r="N203" s="25"/>
      <c r="O203" s="21"/>
    </row>
    <row r="204" spans="6:15" ht="12.75">
      <c r="F204" s="21"/>
      <c r="G204" s="22"/>
      <c r="H204" s="366"/>
      <c r="I204" s="23"/>
      <c r="J204" s="24"/>
      <c r="K204" s="22"/>
      <c r="L204" s="24"/>
      <c r="M204" s="21"/>
      <c r="N204" s="25"/>
      <c r="O204" s="21"/>
    </row>
    <row r="205" spans="6:15" ht="12.75">
      <c r="F205" s="21"/>
      <c r="G205" s="22"/>
      <c r="H205" s="366"/>
      <c r="I205" s="23"/>
      <c r="J205" s="24"/>
      <c r="K205" s="22"/>
      <c r="L205" s="24"/>
      <c r="M205" s="21"/>
      <c r="N205" s="25"/>
      <c r="O205" s="21"/>
    </row>
    <row r="206" spans="6:15" ht="12.75">
      <c r="F206" s="21"/>
      <c r="G206" s="22"/>
      <c r="H206" s="366"/>
      <c r="I206" s="23"/>
      <c r="J206" s="24"/>
      <c r="K206" s="22"/>
      <c r="L206" s="24"/>
      <c r="M206" s="21"/>
      <c r="N206" s="25"/>
      <c r="O206" s="21"/>
    </row>
    <row r="207" spans="6:15" ht="12.75">
      <c r="F207" s="21"/>
      <c r="G207" s="22"/>
      <c r="H207" s="366"/>
      <c r="I207" s="23"/>
      <c r="J207" s="24"/>
      <c r="K207" s="22"/>
      <c r="L207" s="24"/>
      <c r="M207" s="21"/>
      <c r="N207" s="25"/>
      <c r="O207" s="21"/>
    </row>
    <row r="208" spans="6:15" ht="12.75">
      <c r="F208" s="21"/>
      <c r="G208" s="22"/>
      <c r="H208" s="366"/>
      <c r="I208" s="23"/>
      <c r="J208" s="24"/>
      <c r="K208" s="22"/>
      <c r="L208" s="24"/>
      <c r="M208" s="21"/>
      <c r="N208" s="25"/>
      <c r="O208" s="21"/>
    </row>
    <row r="209" spans="6:15" ht="12.75">
      <c r="F209" s="21"/>
      <c r="G209" s="22"/>
      <c r="H209" s="366"/>
      <c r="I209" s="23"/>
      <c r="J209" s="24"/>
      <c r="K209" s="22"/>
      <c r="L209" s="24"/>
      <c r="M209" s="21"/>
      <c r="N209" s="25"/>
      <c r="O209" s="21"/>
    </row>
    <row r="210" spans="6:15" ht="12.75">
      <c r="F210" s="21"/>
      <c r="G210" s="22"/>
      <c r="H210" s="366"/>
      <c r="I210" s="23"/>
      <c r="J210" s="24"/>
      <c r="K210" s="22"/>
      <c r="L210" s="24"/>
      <c r="M210" s="21"/>
      <c r="N210" s="25"/>
      <c r="O210" s="21"/>
    </row>
    <row r="211" spans="6:15" ht="12.75">
      <c r="F211" s="21"/>
      <c r="G211" s="22"/>
      <c r="H211" s="366"/>
      <c r="I211" s="23"/>
      <c r="J211" s="24"/>
      <c r="K211" s="22"/>
      <c r="L211" s="24"/>
      <c r="M211" s="21"/>
      <c r="N211" s="25"/>
      <c r="O211" s="21"/>
    </row>
    <row r="212" spans="6:15" ht="12.75">
      <c r="F212" s="21"/>
      <c r="G212" s="22"/>
      <c r="H212" s="366"/>
      <c r="I212" s="23"/>
      <c r="J212" s="24"/>
      <c r="K212" s="22"/>
      <c r="L212" s="24"/>
      <c r="M212" s="21"/>
      <c r="N212" s="25"/>
      <c r="O212" s="21"/>
    </row>
    <row r="213" spans="6:15" ht="12.75">
      <c r="F213" s="21"/>
      <c r="G213" s="22"/>
      <c r="H213" s="366"/>
      <c r="I213" s="23"/>
      <c r="J213" s="24"/>
      <c r="K213" s="22"/>
      <c r="L213" s="24"/>
      <c r="M213" s="21"/>
      <c r="N213" s="25"/>
      <c r="O213" s="21"/>
    </row>
    <row r="214" spans="6:15" ht="12.75">
      <c r="F214" s="21"/>
      <c r="G214" s="22"/>
      <c r="H214" s="366"/>
      <c r="I214" s="23"/>
      <c r="J214" s="24"/>
      <c r="K214" s="22"/>
      <c r="L214" s="24"/>
      <c r="M214" s="21"/>
      <c r="N214" s="25"/>
      <c r="O214" s="21"/>
    </row>
    <row r="215" spans="6:15" ht="12.75">
      <c r="F215" s="21"/>
      <c r="G215" s="22"/>
      <c r="H215" s="366"/>
      <c r="I215" s="23"/>
      <c r="J215" s="24"/>
      <c r="K215" s="22"/>
      <c r="L215" s="24"/>
      <c r="M215" s="21"/>
      <c r="N215" s="25"/>
      <c r="O215" s="21"/>
    </row>
    <row r="216" spans="6:15" ht="12.75">
      <c r="F216" s="21"/>
      <c r="G216" s="22"/>
      <c r="H216" s="366"/>
      <c r="I216" s="23"/>
      <c r="J216" s="24"/>
      <c r="K216" s="22"/>
      <c r="L216" s="24"/>
      <c r="M216" s="21"/>
      <c r="N216" s="25"/>
      <c r="O216" s="21"/>
    </row>
    <row r="217" spans="6:15" ht="12.75">
      <c r="F217" s="21"/>
      <c r="G217" s="22"/>
      <c r="H217" s="366"/>
      <c r="I217" s="23"/>
      <c r="J217" s="24"/>
      <c r="K217" s="22"/>
      <c r="L217" s="24"/>
      <c r="M217" s="21"/>
      <c r="N217" s="25"/>
      <c r="O217" s="21"/>
    </row>
    <row r="218" spans="6:15" ht="12.75">
      <c r="F218" s="21"/>
      <c r="G218" s="22"/>
      <c r="H218" s="366"/>
      <c r="I218" s="23"/>
      <c r="J218" s="24"/>
      <c r="K218" s="22"/>
      <c r="L218" s="24"/>
      <c r="M218" s="21"/>
      <c r="N218" s="25"/>
      <c r="O218" s="21"/>
    </row>
    <row r="219" spans="6:15" ht="12.75">
      <c r="F219" s="21"/>
      <c r="G219" s="22"/>
      <c r="H219" s="366"/>
      <c r="I219" s="23"/>
      <c r="J219" s="24"/>
      <c r="K219" s="22"/>
      <c r="L219" s="24"/>
      <c r="M219" s="21"/>
      <c r="N219" s="25"/>
      <c r="O219" s="21"/>
    </row>
    <row r="220" spans="6:15" ht="12.75">
      <c r="F220" s="21"/>
      <c r="G220" s="22"/>
      <c r="H220" s="366"/>
      <c r="I220" s="23"/>
      <c r="J220" s="24"/>
      <c r="K220" s="22"/>
      <c r="L220" s="24"/>
      <c r="M220" s="21"/>
      <c r="N220" s="25"/>
      <c r="O220" s="21"/>
    </row>
    <row r="221" spans="6:15" ht="12.75">
      <c r="F221" s="21"/>
      <c r="G221" s="22"/>
      <c r="H221" s="366"/>
      <c r="I221" s="23"/>
      <c r="J221" s="24"/>
      <c r="K221" s="22"/>
      <c r="L221" s="24"/>
      <c r="M221" s="21"/>
      <c r="N221" s="25"/>
      <c r="O221" s="21"/>
    </row>
    <row r="222" spans="6:15" ht="12.75">
      <c r="F222" s="21"/>
      <c r="G222" s="22"/>
      <c r="H222" s="366"/>
      <c r="I222" s="23"/>
      <c r="J222" s="24"/>
      <c r="K222" s="22"/>
      <c r="L222" s="24"/>
      <c r="M222" s="21"/>
      <c r="N222" s="25"/>
      <c r="O222" s="21"/>
    </row>
    <row r="223" spans="6:15" ht="12.75">
      <c r="F223" s="21"/>
      <c r="G223" s="22"/>
      <c r="H223" s="366"/>
      <c r="I223" s="23"/>
      <c r="J223" s="24"/>
      <c r="K223" s="22"/>
      <c r="L223" s="24"/>
      <c r="M223" s="21"/>
      <c r="N223" s="25"/>
      <c r="O223" s="21"/>
    </row>
    <row r="224" spans="6:15" ht="12.75">
      <c r="F224" s="21"/>
      <c r="G224" s="22"/>
      <c r="H224" s="366"/>
      <c r="I224" s="23"/>
      <c r="J224" s="24"/>
      <c r="K224" s="22"/>
      <c r="L224" s="24"/>
      <c r="M224" s="21"/>
      <c r="N224" s="25"/>
      <c r="O224" s="21"/>
    </row>
    <row r="225" spans="6:15" ht="12.75">
      <c r="F225" s="21"/>
      <c r="G225" s="22"/>
      <c r="H225" s="366"/>
      <c r="I225" s="23"/>
      <c r="J225" s="24"/>
      <c r="K225" s="22"/>
      <c r="L225" s="24"/>
      <c r="M225" s="21"/>
      <c r="N225" s="25"/>
      <c r="O225" s="21"/>
    </row>
    <row r="226" spans="6:15" ht="12.75">
      <c r="F226" s="21"/>
      <c r="G226" s="22"/>
      <c r="H226" s="366"/>
      <c r="I226" s="23"/>
      <c r="J226" s="24"/>
      <c r="K226" s="22"/>
      <c r="L226" s="24"/>
      <c r="M226" s="21"/>
      <c r="N226" s="25"/>
      <c r="O226" s="21"/>
    </row>
    <row r="227" spans="6:15" ht="12.75">
      <c r="F227" s="21"/>
      <c r="G227" s="22"/>
      <c r="H227" s="366"/>
      <c r="I227" s="23"/>
      <c r="J227" s="24"/>
      <c r="K227" s="22"/>
      <c r="L227" s="24"/>
      <c r="M227" s="21"/>
      <c r="N227" s="25"/>
      <c r="O227" s="21"/>
    </row>
    <row r="228" spans="6:15" ht="12.75">
      <c r="F228" s="21"/>
      <c r="G228" s="22"/>
      <c r="H228" s="366"/>
      <c r="I228" s="23"/>
      <c r="J228" s="24"/>
      <c r="K228" s="22"/>
      <c r="L228" s="24"/>
      <c r="M228" s="21"/>
      <c r="N228" s="25"/>
      <c r="O228" s="21"/>
    </row>
    <row r="229" spans="6:15" ht="12.75">
      <c r="F229" s="21"/>
      <c r="G229" s="22"/>
      <c r="H229" s="366"/>
      <c r="I229" s="23"/>
      <c r="J229" s="24"/>
      <c r="K229" s="22"/>
      <c r="L229" s="24"/>
      <c r="M229" s="21"/>
      <c r="N229" s="25"/>
      <c r="O229" s="21"/>
    </row>
    <row r="230" spans="6:15" ht="12.75">
      <c r="F230" s="21"/>
      <c r="G230" s="22"/>
      <c r="H230" s="366"/>
      <c r="I230" s="23"/>
      <c r="J230" s="24"/>
      <c r="K230" s="22"/>
      <c r="L230" s="24"/>
      <c r="M230" s="21"/>
      <c r="N230" s="25"/>
      <c r="O230" s="21"/>
    </row>
    <row r="231" spans="6:15" ht="12.75">
      <c r="F231" s="21"/>
      <c r="G231" s="22"/>
      <c r="H231" s="366"/>
      <c r="I231" s="23"/>
      <c r="J231" s="24"/>
      <c r="K231" s="22"/>
      <c r="L231" s="24"/>
      <c r="M231" s="21"/>
      <c r="N231" s="25"/>
      <c r="O231" s="21"/>
    </row>
    <row r="232" spans="6:15" ht="12.75">
      <c r="F232" s="21"/>
      <c r="G232" s="22"/>
      <c r="H232" s="366"/>
      <c r="I232" s="23"/>
      <c r="J232" s="24"/>
      <c r="K232" s="22"/>
      <c r="L232" s="24"/>
      <c r="M232" s="21"/>
      <c r="N232" s="25"/>
      <c r="O232" s="21"/>
    </row>
    <row r="233" spans="6:15" ht="12.75">
      <c r="F233" s="21"/>
      <c r="G233" s="22"/>
      <c r="H233" s="366"/>
      <c r="I233" s="23"/>
      <c r="J233" s="24"/>
      <c r="K233" s="22"/>
      <c r="L233" s="24"/>
      <c r="M233" s="21"/>
      <c r="N233" s="25"/>
      <c r="O233" s="21"/>
    </row>
    <row r="234" spans="6:15" ht="12.75">
      <c r="F234" s="21"/>
      <c r="G234" s="22"/>
      <c r="H234" s="366"/>
      <c r="I234" s="23"/>
      <c r="J234" s="24"/>
      <c r="K234" s="22"/>
      <c r="L234" s="24"/>
      <c r="M234" s="21"/>
      <c r="N234" s="25"/>
      <c r="O234" s="21"/>
    </row>
    <row r="235" spans="6:15" ht="12.75">
      <c r="F235" s="21"/>
      <c r="G235" s="22"/>
      <c r="H235" s="366"/>
      <c r="I235" s="23"/>
      <c r="J235" s="24"/>
      <c r="K235" s="22"/>
      <c r="L235" s="24"/>
      <c r="M235" s="21"/>
      <c r="N235" s="25"/>
      <c r="O235" s="21"/>
    </row>
    <row r="236" spans="6:15" ht="12.75">
      <c r="F236" s="21"/>
      <c r="G236" s="22"/>
      <c r="H236" s="366"/>
      <c r="I236" s="23"/>
      <c r="J236" s="24"/>
      <c r="K236" s="22"/>
      <c r="L236" s="24"/>
      <c r="M236" s="21"/>
      <c r="N236" s="25"/>
      <c r="O236" s="21"/>
    </row>
    <row r="237" spans="6:15" ht="12.75">
      <c r="F237" s="21"/>
      <c r="G237" s="22"/>
      <c r="H237" s="366"/>
      <c r="I237" s="23"/>
      <c r="J237" s="24"/>
      <c r="K237" s="22"/>
      <c r="L237" s="24"/>
      <c r="M237" s="21"/>
      <c r="N237" s="25"/>
      <c r="O237" s="21"/>
    </row>
    <row r="238" spans="6:15" ht="12.75">
      <c r="F238" s="21"/>
      <c r="G238" s="22"/>
      <c r="H238" s="366"/>
      <c r="I238" s="23"/>
      <c r="J238" s="24"/>
      <c r="K238" s="22"/>
      <c r="L238" s="24"/>
      <c r="M238" s="21"/>
      <c r="N238" s="25"/>
      <c r="O238" s="21"/>
    </row>
    <row r="239" spans="6:15" ht="12.75">
      <c r="F239" s="21"/>
      <c r="G239" s="22"/>
      <c r="H239" s="366"/>
      <c r="I239" s="23"/>
      <c r="J239" s="24"/>
      <c r="K239" s="22"/>
      <c r="L239" s="24"/>
      <c r="M239" s="21"/>
      <c r="N239" s="25"/>
      <c r="O239" s="21"/>
    </row>
    <row r="240" spans="6:15" ht="12.75">
      <c r="F240" s="21"/>
      <c r="G240" s="22"/>
      <c r="H240" s="366"/>
      <c r="I240" s="23"/>
      <c r="J240" s="24"/>
      <c r="K240" s="22"/>
      <c r="L240" s="24"/>
      <c r="M240" s="21"/>
      <c r="N240" s="25"/>
      <c r="O240" s="21"/>
    </row>
    <row r="241" spans="6:15" ht="12.75">
      <c r="F241" s="21"/>
      <c r="G241" s="22"/>
      <c r="H241" s="366"/>
      <c r="I241" s="23"/>
      <c r="J241" s="24"/>
      <c r="K241" s="22"/>
      <c r="L241" s="24"/>
      <c r="M241" s="21"/>
      <c r="N241" s="25"/>
      <c r="O241" s="21"/>
    </row>
    <row r="242" spans="6:15" ht="12.75">
      <c r="F242" s="21"/>
      <c r="G242" s="22"/>
      <c r="H242" s="366"/>
      <c r="I242" s="23"/>
      <c r="J242" s="24"/>
      <c r="K242" s="22"/>
      <c r="L242" s="24"/>
      <c r="M242" s="21"/>
      <c r="N242" s="25"/>
      <c r="O242" s="21"/>
    </row>
    <row r="243" spans="6:15" ht="12.75">
      <c r="F243" s="21"/>
      <c r="G243" s="22"/>
      <c r="H243" s="366"/>
      <c r="I243" s="23"/>
      <c r="J243" s="24"/>
      <c r="K243" s="22"/>
      <c r="L243" s="24"/>
      <c r="M243" s="21"/>
      <c r="N243" s="25"/>
      <c r="O243" s="21"/>
    </row>
    <row r="244" spans="6:15" ht="12.75">
      <c r="F244" s="21"/>
      <c r="G244" s="22"/>
      <c r="H244" s="366"/>
      <c r="I244" s="23"/>
      <c r="J244" s="24"/>
      <c r="K244" s="22"/>
      <c r="L244" s="24"/>
      <c r="M244" s="21"/>
      <c r="N244" s="25"/>
      <c r="O244" s="21"/>
    </row>
    <row r="245" spans="6:15" ht="12.75">
      <c r="F245" s="21"/>
      <c r="G245" s="22"/>
      <c r="H245" s="366"/>
      <c r="I245" s="23"/>
      <c r="J245" s="24"/>
      <c r="K245" s="22"/>
      <c r="L245" s="24"/>
      <c r="M245" s="21"/>
      <c r="N245" s="25"/>
      <c r="O245" s="21"/>
    </row>
    <row r="246" spans="6:15" ht="12.75">
      <c r="F246" s="21"/>
      <c r="G246" s="22"/>
      <c r="H246" s="366"/>
      <c r="I246" s="23"/>
      <c r="J246" s="24"/>
      <c r="K246" s="22"/>
      <c r="L246" s="24"/>
      <c r="M246" s="21"/>
      <c r="N246" s="25"/>
      <c r="O246" s="21"/>
    </row>
    <row r="247" spans="6:15" ht="12.75">
      <c r="F247" s="21"/>
      <c r="G247" s="22"/>
      <c r="H247" s="366"/>
      <c r="I247" s="23"/>
      <c r="J247" s="24"/>
      <c r="K247" s="22"/>
      <c r="L247" s="24"/>
      <c r="M247" s="21"/>
      <c r="N247" s="25"/>
      <c r="O247" s="21"/>
    </row>
    <row r="248" spans="6:15" ht="12.75">
      <c r="F248" s="21"/>
      <c r="G248" s="22"/>
      <c r="H248" s="366"/>
      <c r="I248" s="23"/>
      <c r="J248" s="24"/>
      <c r="K248" s="22"/>
      <c r="L248" s="24"/>
      <c r="M248" s="21"/>
      <c r="N248" s="25"/>
      <c r="O248" s="21"/>
    </row>
    <row r="249" spans="6:15" ht="12.75">
      <c r="F249" s="21"/>
      <c r="G249" s="22"/>
      <c r="H249" s="366"/>
      <c r="I249" s="23"/>
      <c r="J249" s="24"/>
      <c r="K249" s="22"/>
      <c r="L249" s="24"/>
      <c r="M249" s="21"/>
      <c r="N249" s="25"/>
      <c r="O249" s="21"/>
    </row>
    <row r="250" spans="6:15" ht="12.75">
      <c r="F250" s="21"/>
      <c r="G250" s="22"/>
      <c r="H250" s="366"/>
      <c r="I250" s="23"/>
      <c r="J250" s="24"/>
      <c r="K250" s="22"/>
      <c r="L250" s="24"/>
      <c r="M250" s="21"/>
      <c r="N250" s="25"/>
      <c r="O250" s="21"/>
    </row>
    <row r="251" spans="6:15" ht="12.75">
      <c r="F251" s="21"/>
      <c r="G251" s="22"/>
      <c r="H251" s="366"/>
      <c r="I251" s="23"/>
      <c r="J251" s="24"/>
      <c r="K251" s="22"/>
      <c r="L251" s="24"/>
      <c r="M251" s="21"/>
      <c r="N251" s="25"/>
      <c r="O251" s="21"/>
    </row>
    <row r="252" spans="6:15" ht="12.75">
      <c r="F252" s="21"/>
      <c r="G252" s="22"/>
      <c r="H252" s="366"/>
      <c r="I252" s="23"/>
      <c r="J252" s="24"/>
      <c r="K252" s="22"/>
      <c r="L252" s="24"/>
      <c r="M252" s="21"/>
      <c r="N252" s="25"/>
      <c r="O252" s="21"/>
    </row>
    <row r="253" spans="6:15" ht="12.75">
      <c r="F253" s="21"/>
      <c r="G253" s="22"/>
      <c r="H253" s="366"/>
      <c r="I253" s="23"/>
      <c r="J253" s="24"/>
      <c r="K253" s="22"/>
      <c r="L253" s="24"/>
      <c r="M253" s="21"/>
      <c r="N253" s="25"/>
      <c r="O253" s="21"/>
    </row>
    <row r="254" spans="6:15" ht="12.75">
      <c r="F254" s="21"/>
      <c r="G254" s="22"/>
      <c r="H254" s="366"/>
      <c r="I254" s="23"/>
      <c r="J254" s="24"/>
      <c r="K254" s="22"/>
      <c r="L254" s="24"/>
      <c r="M254" s="21"/>
      <c r="N254" s="25"/>
      <c r="O254" s="21"/>
    </row>
    <row r="255" spans="6:15" ht="12.75">
      <c r="F255" s="21"/>
      <c r="G255" s="22"/>
      <c r="H255" s="366"/>
      <c r="I255" s="23"/>
      <c r="J255" s="24"/>
      <c r="K255" s="22"/>
      <c r="L255" s="24"/>
      <c r="M255" s="21"/>
      <c r="N255" s="25"/>
      <c r="O255" s="21"/>
    </row>
    <row r="256" spans="6:15" ht="12.75">
      <c r="F256" s="21"/>
      <c r="G256" s="22"/>
      <c r="H256" s="366"/>
      <c r="I256" s="23"/>
      <c r="J256" s="24"/>
      <c r="K256" s="22"/>
      <c r="L256" s="24"/>
      <c r="M256" s="21"/>
      <c r="N256" s="25"/>
      <c r="O256" s="21"/>
    </row>
    <row r="257" spans="6:15" ht="12.75">
      <c r="F257" s="21"/>
      <c r="G257" s="22"/>
      <c r="H257" s="366"/>
      <c r="I257" s="23"/>
      <c r="J257" s="24"/>
      <c r="K257" s="22"/>
      <c r="L257" s="24"/>
      <c r="M257" s="21"/>
      <c r="N257" s="25"/>
      <c r="O257" s="21"/>
    </row>
    <row r="258" spans="6:15" ht="12.75">
      <c r="F258" s="21"/>
      <c r="G258" s="22"/>
      <c r="H258" s="366"/>
      <c r="I258" s="23"/>
      <c r="J258" s="24"/>
      <c r="K258" s="22"/>
      <c r="L258" s="24"/>
      <c r="M258" s="21"/>
      <c r="N258" s="25"/>
      <c r="O258" s="21"/>
    </row>
    <row r="259" spans="6:15" ht="12.75">
      <c r="F259" s="21"/>
      <c r="G259" s="22"/>
      <c r="H259" s="366"/>
      <c r="I259" s="23"/>
      <c r="J259" s="24"/>
      <c r="K259" s="22"/>
      <c r="L259" s="24"/>
      <c r="M259" s="21"/>
      <c r="N259" s="25"/>
      <c r="O259" s="21"/>
    </row>
    <row r="260" spans="6:15" ht="12.75">
      <c r="F260" s="21"/>
      <c r="G260" s="22"/>
      <c r="H260" s="366"/>
      <c r="I260" s="23"/>
      <c r="J260" s="24"/>
      <c r="K260" s="22"/>
      <c r="L260" s="24"/>
      <c r="M260" s="21"/>
      <c r="N260" s="25"/>
      <c r="O260" s="21"/>
    </row>
    <row r="261" spans="6:15" ht="12.75">
      <c r="F261" s="21"/>
      <c r="G261" s="22"/>
      <c r="H261" s="366"/>
      <c r="I261" s="23"/>
      <c r="J261" s="24"/>
      <c r="K261" s="22"/>
      <c r="L261" s="24"/>
      <c r="M261" s="21"/>
      <c r="N261" s="25"/>
      <c r="O261" s="21"/>
    </row>
    <row r="262" spans="6:15" ht="12.75">
      <c r="F262" s="21"/>
      <c r="G262" s="22"/>
      <c r="H262" s="366"/>
      <c r="I262" s="23"/>
      <c r="J262" s="24"/>
      <c r="K262" s="22"/>
      <c r="L262" s="24"/>
      <c r="M262" s="21"/>
      <c r="N262" s="25"/>
      <c r="O262" s="21"/>
    </row>
    <row r="263" spans="6:15" ht="12.75">
      <c r="F263" s="21"/>
      <c r="G263" s="22"/>
      <c r="H263" s="366"/>
      <c r="I263" s="23"/>
      <c r="J263" s="24"/>
      <c r="K263" s="22"/>
      <c r="L263" s="24"/>
      <c r="M263" s="21"/>
      <c r="N263" s="25"/>
      <c r="O263" s="21"/>
    </row>
    <row r="264" spans="6:15" ht="12.75">
      <c r="F264" s="21"/>
      <c r="G264" s="22"/>
      <c r="H264" s="366"/>
      <c r="I264" s="23"/>
      <c r="J264" s="24"/>
      <c r="K264" s="22"/>
      <c r="L264" s="24"/>
      <c r="M264" s="21"/>
      <c r="N264" s="25"/>
      <c r="O264" s="21"/>
    </row>
    <row r="265" spans="6:15" ht="12.75">
      <c r="F265" s="21"/>
      <c r="G265" s="22"/>
      <c r="H265" s="366"/>
      <c r="I265" s="23"/>
      <c r="J265" s="24"/>
      <c r="K265" s="22"/>
      <c r="L265" s="24"/>
      <c r="M265" s="21"/>
      <c r="N265" s="25"/>
      <c r="O265" s="21"/>
    </row>
    <row r="266" spans="6:15" ht="12.75">
      <c r="F266" s="21"/>
      <c r="G266" s="22"/>
      <c r="H266" s="366"/>
      <c r="I266" s="23"/>
      <c r="J266" s="24"/>
      <c r="K266" s="22"/>
      <c r="L266" s="24"/>
      <c r="M266" s="21"/>
      <c r="N266" s="25"/>
      <c r="O266" s="21"/>
    </row>
    <row r="267" spans="6:15" ht="12.75">
      <c r="F267" s="21"/>
      <c r="G267" s="22"/>
      <c r="H267" s="366"/>
      <c r="I267" s="23"/>
      <c r="J267" s="24"/>
      <c r="K267" s="22"/>
      <c r="L267" s="24"/>
      <c r="M267" s="21"/>
      <c r="N267" s="25"/>
      <c r="O267" s="21"/>
    </row>
    <row r="268" spans="6:15" ht="12.75">
      <c r="F268" s="21"/>
      <c r="G268" s="22"/>
      <c r="H268" s="366"/>
      <c r="I268" s="23"/>
      <c r="J268" s="24"/>
      <c r="K268" s="22"/>
      <c r="L268" s="24"/>
      <c r="M268" s="21"/>
      <c r="N268" s="25"/>
      <c r="O268" s="21"/>
    </row>
    <row r="269" spans="6:15" ht="12.75">
      <c r="F269" s="21"/>
      <c r="G269" s="22"/>
      <c r="H269" s="366"/>
      <c r="I269" s="23"/>
      <c r="J269" s="24"/>
      <c r="K269" s="22"/>
      <c r="L269" s="24"/>
      <c r="M269" s="21"/>
      <c r="N269" s="25"/>
      <c r="O269" s="21"/>
    </row>
    <row r="270" spans="6:15" ht="12.75">
      <c r="F270" s="21"/>
      <c r="G270" s="22"/>
      <c r="H270" s="366"/>
      <c r="I270" s="23"/>
      <c r="J270" s="24"/>
      <c r="K270" s="22"/>
      <c r="L270" s="24"/>
      <c r="M270" s="21"/>
      <c r="N270" s="25"/>
      <c r="O270" s="21"/>
    </row>
    <row r="271" spans="6:15" ht="12.75">
      <c r="F271" s="21"/>
      <c r="G271" s="22"/>
      <c r="H271" s="366"/>
      <c r="I271" s="23"/>
      <c r="J271" s="24"/>
      <c r="K271" s="22"/>
      <c r="L271" s="24"/>
      <c r="M271" s="21"/>
      <c r="N271" s="25"/>
      <c r="O271" s="21"/>
    </row>
    <row r="272" spans="6:15" ht="12.75">
      <c r="F272" s="21"/>
      <c r="G272" s="22"/>
      <c r="H272" s="366"/>
      <c r="I272" s="23"/>
      <c r="J272" s="24"/>
      <c r="K272" s="22"/>
      <c r="L272" s="24"/>
      <c r="M272" s="21"/>
      <c r="N272" s="25"/>
      <c r="O272" s="21"/>
    </row>
    <row r="273" spans="6:15" ht="12.75">
      <c r="F273" s="21"/>
      <c r="G273" s="22"/>
      <c r="H273" s="366"/>
      <c r="I273" s="23"/>
      <c r="J273" s="24"/>
      <c r="K273" s="22"/>
      <c r="L273" s="24"/>
      <c r="M273" s="21"/>
      <c r="N273" s="25"/>
      <c r="O273" s="21"/>
    </row>
    <row r="274" spans="6:15" ht="12.75">
      <c r="F274" s="21"/>
      <c r="G274" s="22"/>
      <c r="H274" s="366"/>
      <c r="I274" s="23"/>
      <c r="J274" s="24"/>
      <c r="K274" s="22"/>
      <c r="L274" s="24"/>
      <c r="M274" s="21"/>
      <c r="N274" s="25"/>
      <c r="O274" s="21"/>
    </row>
    <row r="275" spans="6:15" ht="12.75">
      <c r="F275" s="21"/>
      <c r="G275" s="22"/>
      <c r="H275" s="366"/>
      <c r="I275" s="23"/>
      <c r="J275" s="24"/>
      <c r="K275" s="22"/>
      <c r="L275" s="24"/>
      <c r="M275" s="21"/>
      <c r="N275" s="25"/>
      <c r="O275" s="21"/>
    </row>
    <row r="276" spans="6:15" ht="12.75">
      <c r="F276" s="21"/>
      <c r="G276" s="22"/>
      <c r="H276" s="366"/>
      <c r="I276" s="23"/>
      <c r="J276" s="24"/>
      <c r="K276" s="22"/>
      <c r="L276" s="24"/>
      <c r="M276" s="21"/>
      <c r="N276" s="25"/>
      <c r="O276" s="21"/>
    </row>
    <row r="277" spans="6:15" ht="12.75">
      <c r="F277" s="21"/>
      <c r="G277" s="22"/>
      <c r="H277" s="366"/>
      <c r="I277" s="23"/>
      <c r="J277" s="24"/>
      <c r="K277" s="22"/>
      <c r="L277" s="24"/>
      <c r="M277" s="21"/>
      <c r="N277" s="25"/>
      <c r="O277" s="21"/>
    </row>
    <row r="278" spans="6:15" ht="12.75">
      <c r="F278" s="21"/>
      <c r="G278" s="22"/>
      <c r="H278" s="366"/>
      <c r="I278" s="23"/>
      <c r="J278" s="24"/>
      <c r="K278" s="22"/>
      <c r="L278" s="24"/>
      <c r="M278" s="21"/>
      <c r="N278" s="25"/>
      <c r="O278" s="21"/>
    </row>
    <row r="279" spans="6:15" ht="12.75">
      <c r="F279" s="21"/>
      <c r="G279" s="22"/>
      <c r="H279" s="366"/>
      <c r="I279" s="23"/>
      <c r="J279" s="24"/>
      <c r="K279" s="22"/>
      <c r="L279" s="24"/>
      <c r="M279" s="21"/>
      <c r="N279" s="25"/>
      <c r="O279" s="21"/>
    </row>
    <row r="280" spans="6:15" ht="12.75">
      <c r="F280" s="21"/>
      <c r="G280" s="22"/>
      <c r="H280" s="366"/>
      <c r="I280" s="23"/>
      <c r="J280" s="24"/>
      <c r="K280" s="22"/>
      <c r="L280" s="24"/>
      <c r="M280" s="21"/>
      <c r="N280" s="25"/>
      <c r="O280" s="21"/>
    </row>
    <row r="281" spans="6:15" ht="12.75">
      <c r="F281" s="21"/>
      <c r="G281" s="22"/>
      <c r="H281" s="366"/>
      <c r="I281" s="23"/>
      <c r="J281" s="24"/>
      <c r="K281" s="22"/>
      <c r="L281" s="24"/>
      <c r="M281" s="21"/>
      <c r="N281" s="25"/>
      <c r="O281" s="21"/>
    </row>
    <row r="282" spans="6:15" ht="12.75">
      <c r="F282" s="21"/>
      <c r="G282" s="22"/>
      <c r="H282" s="366"/>
      <c r="I282" s="23"/>
      <c r="J282" s="24"/>
      <c r="K282" s="22"/>
      <c r="L282" s="24"/>
      <c r="M282" s="21"/>
      <c r="N282" s="25"/>
      <c r="O282" s="21"/>
    </row>
    <row r="283" spans="6:15" ht="12.75">
      <c r="F283" s="21"/>
      <c r="G283" s="22"/>
      <c r="H283" s="366"/>
      <c r="I283" s="23"/>
      <c r="J283" s="24"/>
      <c r="K283" s="22"/>
      <c r="L283" s="24"/>
      <c r="M283" s="21"/>
      <c r="N283" s="25"/>
      <c r="O283" s="21"/>
    </row>
    <row r="284" ht="12.75">
      <c r="F284" s="26"/>
    </row>
    <row r="285" ht="12.75">
      <c r="F285" s="26"/>
    </row>
    <row r="286" ht="12.75">
      <c r="F286" s="26"/>
    </row>
    <row r="287" ht="12.75">
      <c r="F287" s="26"/>
    </row>
    <row r="288" ht="12.75">
      <c r="F288" s="26"/>
    </row>
    <row r="289" ht="12.75">
      <c r="F289" s="26"/>
    </row>
    <row r="290" ht="12.75">
      <c r="F290" s="26"/>
    </row>
    <row r="291" ht="12.75">
      <c r="F291" s="26"/>
    </row>
    <row r="292" ht="12.75">
      <c r="F292" s="26"/>
    </row>
    <row r="293" ht="12.75">
      <c r="F293" s="26"/>
    </row>
    <row r="294" ht="12.75">
      <c r="F294" s="26"/>
    </row>
    <row r="295" ht="12.75">
      <c r="F295" s="26"/>
    </row>
    <row r="296" ht="12.75">
      <c r="F296" s="26"/>
    </row>
    <row r="297" ht="12.75">
      <c r="F297" s="26"/>
    </row>
    <row r="298" ht="12.75">
      <c r="F298" s="26"/>
    </row>
    <row r="299" ht="12.75">
      <c r="F299" s="26"/>
    </row>
    <row r="300" ht="12.75">
      <c r="F300" s="26"/>
    </row>
    <row r="301" ht="12.75">
      <c r="F301" s="26"/>
    </row>
    <row r="302" ht="12.75">
      <c r="F302" s="26"/>
    </row>
    <row r="303" ht="12.75">
      <c r="F303" s="26"/>
    </row>
    <row r="304" ht="12.75">
      <c r="F304" s="26"/>
    </row>
    <row r="305" ht="12.75">
      <c r="F305" s="26"/>
    </row>
    <row r="306" ht="12.75">
      <c r="F306" s="26"/>
    </row>
    <row r="307" ht="12.75">
      <c r="F307" s="26"/>
    </row>
    <row r="308" ht="12.75">
      <c r="F308" s="26"/>
    </row>
    <row r="309" ht="12.75">
      <c r="F309" s="26"/>
    </row>
    <row r="310" ht="12.75">
      <c r="F310" s="26"/>
    </row>
    <row r="311" ht="12.75">
      <c r="F311" s="26"/>
    </row>
    <row r="312" ht="12.75">
      <c r="F312" s="26"/>
    </row>
    <row r="313" ht="12.75">
      <c r="F313" s="26"/>
    </row>
    <row r="314" ht="12.75">
      <c r="F314" s="26"/>
    </row>
    <row r="315" ht="12.75">
      <c r="F315" s="26"/>
    </row>
    <row r="316" ht="12.75">
      <c r="F316" s="26"/>
    </row>
    <row r="317" ht="12.75">
      <c r="F317" s="26"/>
    </row>
    <row r="318" ht="12.75">
      <c r="F318" s="26"/>
    </row>
    <row r="319" ht="12.75">
      <c r="F319" s="26"/>
    </row>
    <row r="320" ht="12.75">
      <c r="F320" s="26"/>
    </row>
    <row r="321" ht="12.75">
      <c r="F321" s="26"/>
    </row>
    <row r="322" ht="12.75">
      <c r="F322" s="26"/>
    </row>
    <row r="323" ht="12.75">
      <c r="F323" s="26"/>
    </row>
    <row r="324" ht="12.75">
      <c r="F324" s="26"/>
    </row>
    <row r="325" ht="12.75">
      <c r="F325" s="26"/>
    </row>
    <row r="326" ht="12.75">
      <c r="F326" s="26"/>
    </row>
    <row r="327" ht="12.75">
      <c r="F327" s="26"/>
    </row>
    <row r="328" ht="12.75">
      <c r="F328" s="26"/>
    </row>
    <row r="329" ht="12.75">
      <c r="F329" s="26"/>
    </row>
    <row r="330" ht="12.75">
      <c r="F330" s="26"/>
    </row>
    <row r="331" ht="12.75">
      <c r="F331" s="26"/>
    </row>
    <row r="332" ht="12.75">
      <c r="F332" s="26"/>
    </row>
    <row r="333" ht="12.75">
      <c r="F333" s="26"/>
    </row>
    <row r="334" ht="12.75">
      <c r="F334" s="26"/>
    </row>
    <row r="335" ht="12.75">
      <c r="F335" s="26"/>
    </row>
    <row r="336" ht="12.75">
      <c r="F336" s="26"/>
    </row>
    <row r="337" ht="12.75">
      <c r="F337" s="26"/>
    </row>
    <row r="338" ht="12.75">
      <c r="F338" s="26"/>
    </row>
    <row r="339" ht="12.75">
      <c r="F339" s="26"/>
    </row>
    <row r="340" ht="12.75">
      <c r="F340" s="26"/>
    </row>
    <row r="341" ht="12.75">
      <c r="F341" s="26"/>
    </row>
    <row r="342" ht="12.75">
      <c r="F342" s="26"/>
    </row>
    <row r="343" ht="12.75">
      <c r="F343" s="26"/>
    </row>
    <row r="344" ht="12.75">
      <c r="F344" s="26"/>
    </row>
    <row r="345" ht="12.75">
      <c r="F345" s="26"/>
    </row>
    <row r="346" ht="12.75">
      <c r="F346" s="26"/>
    </row>
    <row r="347" ht="12.75">
      <c r="F347" s="26"/>
    </row>
    <row r="348" ht="12.75">
      <c r="F348" s="26"/>
    </row>
    <row r="349" ht="12.75">
      <c r="F349" s="26"/>
    </row>
    <row r="350" ht="12.75">
      <c r="F350" s="26"/>
    </row>
    <row r="351" ht="12.75">
      <c r="F351" s="26"/>
    </row>
    <row r="352" ht="12.75">
      <c r="F352" s="26"/>
    </row>
    <row r="353" ht="12.75">
      <c r="F353" s="26"/>
    </row>
    <row r="354" ht="12.75">
      <c r="F354" s="26"/>
    </row>
    <row r="355" ht="12.75">
      <c r="F355" s="26"/>
    </row>
    <row r="356" ht="12.75">
      <c r="F356" s="26"/>
    </row>
    <row r="357" ht="12.75">
      <c r="F357" s="26"/>
    </row>
    <row r="358" ht="12.75">
      <c r="F358" s="26"/>
    </row>
    <row r="359" ht="12.75">
      <c r="F359" s="26"/>
    </row>
    <row r="360" ht="12.75">
      <c r="F360" s="26"/>
    </row>
    <row r="361" ht="12.75">
      <c r="F361" s="26"/>
    </row>
    <row r="362" ht="12.75">
      <c r="F362" s="26"/>
    </row>
    <row r="363" ht="12.75">
      <c r="F363" s="26"/>
    </row>
    <row r="364" ht="12.75">
      <c r="F364" s="26"/>
    </row>
    <row r="365" ht="12.75">
      <c r="F365" s="26"/>
    </row>
    <row r="366" ht="12.75">
      <c r="F366" s="26"/>
    </row>
    <row r="367" ht="12.75">
      <c r="F367" s="26"/>
    </row>
    <row r="368" ht="12.75">
      <c r="F368" s="26"/>
    </row>
    <row r="369" ht="12.75">
      <c r="F369" s="26"/>
    </row>
    <row r="370" ht="12.75">
      <c r="F370" s="26"/>
    </row>
    <row r="371" ht="12.75">
      <c r="F371" s="26"/>
    </row>
    <row r="372" ht="12.75">
      <c r="F372" s="26"/>
    </row>
    <row r="373" ht="12.75">
      <c r="F373" s="26"/>
    </row>
    <row r="374" ht="12.75">
      <c r="F374" s="26"/>
    </row>
    <row r="375" ht="12.75">
      <c r="F375" s="26"/>
    </row>
    <row r="376" ht="12.75">
      <c r="F376" s="26"/>
    </row>
    <row r="377" ht="12.75">
      <c r="F377" s="26"/>
    </row>
    <row r="378" ht="12.75">
      <c r="F378" s="26"/>
    </row>
    <row r="379" ht="12.75">
      <c r="F379" s="26"/>
    </row>
    <row r="380" ht="12.75">
      <c r="F380" s="26"/>
    </row>
    <row r="381" ht="12.75">
      <c r="F381" s="26"/>
    </row>
    <row r="382" ht="12.75">
      <c r="F382" s="26"/>
    </row>
    <row r="383" ht="12.75">
      <c r="F383" s="26"/>
    </row>
    <row r="384" ht="12.75">
      <c r="F384" s="26"/>
    </row>
    <row r="385" ht="12.75">
      <c r="F385" s="26"/>
    </row>
    <row r="386" ht="12.75">
      <c r="F386" s="26"/>
    </row>
    <row r="387" ht="12.75">
      <c r="F387" s="26"/>
    </row>
    <row r="388" ht="12.75">
      <c r="F388" s="26"/>
    </row>
    <row r="389" ht="12.75">
      <c r="F389" s="26"/>
    </row>
    <row r="390" ht="12.75">
      <c r="F390" s="26"/>
    </row>
    <row r="391" ht="12.75">
      <c r="F391" s="26"/>
    </row>
    <row r="392" ht="12.75">
      <c r="F392" s="26"/>
    </row>
    <row r="393" ht="12.75">
      <c r="F393" s="26"/>
    </row>
    <row r="394" ht="12.75">
      <c r="F394" s="26"/>
    </row>
    <row r="395" ht="12.75">
      <c r="F395" s="26"/>
    </row>
    <row r="396" ht="12.75">
      <c r="F396" s="26"/>
    </row>
    <row r="397" ht="12.75">
      <c r="F397" s="26"/>
    </row>
    <row r="398" ht="12.75">
      <c r="F398" s="26"/>
    </row>
    <row r="399" ht="12.75">
      <c r="F399" s="26"/>
    </row>
    <row r="400" ht="12.75">
      <c r="F400" s="26"/>
    </row>
    <row r="401" ht="12.75">
      <c r="F401" s="26"/>
    </row>
    <row r="402" ht="12.75">
      <c r="F402" s="26"/>
    </row>
    <row r="403" ht="12.75">
      <c r="F403" s="26"/>
    </row>
    <row r="404" ht="12.75">
      <c r="F404" s="26"/>
    </row>
    <row r="405" ht="12.75">
      <c r="F405" s="26"/>
    </row>
    <row r="406" ht="12.75">
      <c r="F406" s="26"/>
    </row>
    <row r="407" ht="12.75">
      <c r="F407" s="26"/>
    </row>
    <row r="408" ht="12.75">
      <c r="F408" s="26"/>
    </row>
    <row r="409" ht="12.75">
      <c r="F409" s="26"/>
    </row>
    <row r="410" ht="12.75">
      <c r="F410" s="26"/>
    </row>
    <row r="411" ht="12.75">
      <c r="F411" s="26"/>
    </row>
    <row r="412" ht="12.75">
      <c r="F412" s="26"/>
    </row>
    <row r="413" ht="12.75">
      <c r="F413" s="26"/>
    </row>
    <row r="414" ht="12.75">
      <c r="F414" s="26"/>
    </row>
    <row r="415" ht="12.75">
      <c r="F415" s="26"/>
    </row>
    <row r="416" ht="12.75">
      <c r="F416" s="26"/>
    </row>
    <row r="417" ht="12.75">
      <c r="F417" s="26"/>
    </row>
    <row r="418" ht="12.75">
      <c r="F418" s="26"/>
    </row>
    <row r="419" ht="12.75">
      <c r="F419" s="26"/>
    </row>
    <row r="420" ht="12.75">
      <c r="F420" s="26"/>
    </row>
    <row r="421" ht="12.75">
      <c r="F421" s="26"/>
    </row>
    <row r="422" ht="12.75">
      <c r="F422" s="26"/>
    </row>
    <row r="423" ht="12.75">
      <c r="F423" s="26"/>
    </row>
    <row r="424" ht="12.75">
      <c r="F424" s="26"/>
    </row>
    <row r="425" ht="12.75">
      <c r="F425" s="26"/>
    </row>
    <row r="426" ht="12.75">
      <c r="F426" s="26"/>
    </row>
    <row r="427" ht="12.75">
      <c r="F427" s="26"/>
    </row>
    <row r="428" ht="12.75">
      <c r="F428" s="26"/>
    </row>
    <row r="429" ht="12.75">
      <c r="F429" s="26"/>
    </row>
    <row r="430" ht="12.75">
      <c r="F430" s="26"/>
    </row>
    <row r="431" ht="12.75">
      <c r="F431" s="26"/>
    </row>
    <row r="432" ht="12.75">
      <c r="F432" s="26"/>
    </row>
    <row r="433" ht="12.75">
      <c r="F433" s="26"/>
    </row>
    <row r="434" ht="12.75">
      <c r="F434" s="26"/>
    </row>
    <row r="435" ht="12.75">
      <c r="F435" s="26"/>
    </row>
    <row r="436" ht="12.75">
      <c r="F436" s="26"/>
    </row>
    <row r="437" ht="12.75">
      <c r="F437" s="26"/>
    </row>
    <row r="438" ht="12.75">
      <c r="F438" s="26"/>
    </row>
    <row r="439" ht="12.75">
      <c r="F439" s="26"/>
    </row>
    <row r="440" ht="12.75">
      <c r="F440" s="26"/>
    </row>
    <row r="441" ht="12.75">
      <c r="F441" s="26"/>
    </row>
    <row r="442" ht="12.75">
      <c r="F442" s="26"/>
    </row>
    <row r="443" ht="12.75">
      <c r="F443" s="26"/>
    </row>
    <row r="444" ht="12.75">
      <c r="F444" s="26"/>
    </row>
    <row r="445" ht="12.75">
      <c r="F445" s="26"/>
    </row>
    <row r="446" ht="12.75">
      <c r="F446" s="26"/>
    </row>
    <row r="447" ht="12.75">
      <c r="F447" s="26"/>
    </row>
    <row r="448" ht="12.75">
      <c r="F448" s="26"/>
    </row>
    <row r="449" ht="12.75">
      <c r="F449" s="26"/>
    </row>
    <row r="450" ht="12.75">
      <c r="F450" s="26"/>
    </row>
    <row r="451" ht="12.75">
      <c r="F451" s="26"/>
    </row>
    <row r="452" ht="12.75">
      <c r="F452" s="26"/>
    </row>
    <row r="453" ht="12.75">
      <c r="F453" s="26"/>
    </row>
    <row r="454" ht="12.75">
      <c r="F454" s="26"/>
    </row>
    <row r="455" ht="12.75">
      <c r="F455" s="26"/>
    </row>
    <row r="456" ht="12.75">
      <c r="F456" s="26"/>
    </row>
    <row r="457" ht="12.75">
      <c r="F457" s="26"/>
    </row>
    <row r="458" ht="12.75">
      <c r="F458" s="26"/>
    </row>
    <row r="459" ht="12.75">
      <c r="F459" s="26"/>
    </row>
    <row r="460" ht="12.75">
      <c r="F460" s="26"/>
    </row>
    <row r="461" ht="12.75">
      <c r="F461" s="26"/>
    </row>
    <row r="462" ht="12.75">
      <c r="F462" s="26"/>
    </row>
    <row r="463" ht="12.75">
      <c r="F463" s="26"/>
    </row>
    <row r="464" ht="12.75">
      <c r="F464" s="26"/>
    </row>
    <row r="465" ht="12.75">
      <c r="F465" s="26"/>
    </row>
    <row r="466" ht="12.75">
      <c r="F466" s="26"/>
    </row>
    <row r="467" ht="12.75">
      <c r="F467" s="26"/>
    </row>
    <row r="468" ht="12.75">
      <c r="F468" s="26"/>
    </row>
    <row r="469" ht="12.75">
      <c r="F469" s="26"/>
    </row>
    <row r="470" ht="12.75">
      <c r="F470" s="26"/>
    </row>
    <row r="471" ht="12.75">
      <c r="F471" s="26"/>
    </row>
    <row r="472" ht="12.75">
      <c r="F472" s="26"/>
    </row>
    <row r="473" ht="12.75">
      <c r="F473" s="26"/>
    </row>
    <row r="474" ht="12.75">
      <c r="F474" s="26"/>
    </row>
    <row r="475" ht="12.75">
      <c r="F475" s="26"/>
    </row>
    <row r="476" ht="12.75">
      <c r="F476" s="26"/>
    </row>
    <row r="477" ht="12.75">
      <c r="F477" s="26"/>
    </row>
    <row r="478" ht="12.75">
      <c r="F478" s="26"/>
    </row>
    <row r="479" ht="12.75">
      <c r="F479" s="26"/>
    </row>
    <row r="480" ht="12.75">
      <c r="F480" s="26"/>
    </row>
    <row r="481" ht="12.75">
      <c r="F481" s="26"/>
    </row>
    <row r="482" ht="12.75">
      <c r="F482" s="26"/>
    </row>
    <row r="483" ht="12.75">
      <c r="F483" s="26"/>
    </row>
    <row r="484" ht="12.75">
      <c r="F484" s="26"/>
    </row>
    <row r="485" ht="12.75">
      <c r="F485" s="26"/>
    </row>
    <row r="486" ht="12.75">
      <c r="F486" s="26"/>
    </row>
    <row r="487" ht="12.75">
      <c r="F487" s="26"/>
    </row>
    <row r="488" ht="12.75">
      <c r="F488" s="26"/>
    </row>
    <row r="489" ht="12.75">
      <c r="F489" s="26"/>
    </row>
    <row r="490" ht="12.75">
      <c r="F490" s="26"/>
    </row>
    <row r="491" ht="12.75">
      <c r="F491" s="26"/>
    </row>
    <row r="492" ht="12.75">
      <c r="F492" s="26"/>
    </row>
    <row r="493" ht="12.75">
      <c r="F493" s="26"/>
    </row>
    <row r="494" ht="12.75">
      <c r="F494" s="26"/>
    </row>
    <row r="495" ht="12.75">
      <c r="F495" s="26"/>
    </row>
    <row r="496" ht="12.75">
      <c r="F496" s="26"/>
    </row>
    <row r="497" ht="12.75">
      <c r="F497" s="26"/>
    </row>
    <row r="498" ht="12.75">
      <c r="F498" s="26"/>
    </row>
    <row r="499" ht="12.75">
      <c r="F499" s="26"/>
    </row>
    <row r="500" ht="12.75">
      <c r="F500" s="26"/>
    </row>
    <row r="501" ht="12.75">
      <c r="F501" s="26"/>
    </row>
    <row r="502" ht="12.75">
      <c r="F502" s="26"/>
    </row>
    <row r="503" ht="12.75">
      <c r="F503" s="26"/>
    </row>
    <row r="504" ht="12.75">
      <c r="F504" s="26"/>
    </row>
    <row r="505" ht="12.75">
      <c r="F505" s="26"/>
    </row>
    <row r="506" ht="12.75">
      <c r="F506" s="26"/>
    </row>
    <row r="507" ht="12.75">
      <c r="F507" s="26"/>
    </row>
    <row r="508" ht="12.75">
      <c r="F508" s="26"/>
    </row>
    <row r="509" ht="12.75">
      <c r="F509" s="26"/>
    </row>
    <row r="510" ht="12.75">
      <c r="F510" s="26"/>
    </row>
    <row r="511" ht="12.75">
      <c r="F511" s="26"/>
    </row>
    <row r="512" ht="12.75">
      <c r="F512" s="26"/>
    </row>
    <row r="513" ht="12.75">
      <c r="F513" s="26"/>
    </row>
    <row r="514" ht="12.75">
      <c r="F514" s="26"/>
    </row>
    <row r="515" ht="12.75">
      <c r="F515" s="26"/>
    </row>
    <row r="516" ht="12.75">
      <c r="F516" s="26"/>
    </row>
    <row r="517" ht="12.75">
      <c r="F517" s="26"/>
    </row>
    <row r="518" ht="12.75">
      <c r="F518" s="26"/>
    </row>
    <row r="519" ht="12.75">
      <c r="F519" s="26"/>
    </row>
    <row r="520" ht="12.75">
      <c r="F520" s="26"/>
    </row>
    <row r="521" ht="12.75">
      <c r="F521" s="26"/>
    </row>
    <row r="522" ht="12.75">
      <c r="F522" s="26"/>
    </row>
    <row r="523" ht="12.75">
      <c r="F523" s="26"/>
    </row>
    <row r="524" ht="12.75">
      <c r="F524" s="26"/>
    </row>
    <row r="525" ht="12.75">
      <c r="F525" s="26"/>
    </row>
    <row r="526" ht="12.75">
      <c r="F526" s="26"/>
    </row>
    <row r="527" ht="12.75">
      <c r="F527" s="26"/>
    </row>
    <row r="528" ht="12.75">
      <c r="F528" s="26"/>
    </row>
    <row r="529" ht="12.75">
      <c r="F529" s="26"/>
    </row>
    <row r="530" ht="12.75">
      <c r="F530" s="26"/>
    </row>
    <row r="531" ht="12.75">
      <c r="F531" s="26"/>
    </row>
    <row r="532" ht="12.75">
      <c r="F532" s="26"/>
    </row>
    <row r="533" ht="12.75">
      <c r="F533" s="26"/>
    </row>
    <row r="534" ht="12.75">
      <c r="F534" s="26"/>
    </row>
    <row r="535" ht="12.75">
      <c r="F535" s="26"/>
    </row>
    <row r="536" ht="12.75">
      <c r="F536" s="26"/>
    </row>
    <row r="537" ht="12.75">
      <c r="F537" s="26"/>
    </row>
    <row r="538" ht="12.75">
      <c r="F538" s="26"/>
    </row>
    <row r="539" ht="12.75">
      <c r="F539" s="26"/>
    </row>
    <row r="540" ht="12.75">
      <c r="F540" s="26"/>
    </row>
    <row r="541" ht="12.75">
      <c r="F541" s="26"/>
    </row>
    <row r="542" ht="12.75">
      <c r="F542" s="26"/>
    </row>
    <row r="543" ht="12.75">
      <c r="F543" s="26"/>
    </row>
    <row r="544" ht="12.75">
      <c r="F544" s="26"/>
    </row>
    <row r="545" ht="12.75">
      <c r="F545" s="26"/>
    </row>
    <row r="546" ht="12.75">
      <c r="F546" s="26"/>
    </row>
    <row r="547" ht="12.75">
      <c r="F547" s="26"/>
    </row>
    <row r="548" ht="12.75">
      <c r="F548" s="26"/>
    </row>
    <row r="549" ht="12.75">
      <c r="F549" s="26"/>
    </row>
    <row r="550" ht="12.75">
      <c r="F550" s="26"/>
    </row>
    <row r="551" ht="12.75">
      <c r="F551" s="26"/>
    </row>
    <row r="552" ht="12.75">
      <c r="F552" s="26"/>
    </row>
    <row r="553" ht="12.75">
      <c r="F553" s="26"/>
    </row>
    <row r="554" ht="12.75">
      <c r="F554" s="26"/>
    </row>
    <row r="555" ht="12.75">
      <c r="F555" s="26"/>
    </row>
    <row r="556" ht="12.75">
      <c r="F556" s="26"/>
    </row>
    <row r="557" ht="12.75">
      <c r="F557" s="26"/>
    </row>
    <row r="558" ht="12.75">
      <c r="F558" s="26"/>
    </row>
    <row r="559" ht="12.75">
      <c r="F559" s="26"/>
    </row>
    <row r="560" ht="12.75">
      <c r="F560" s="26"/>
    </row>
    <row r="561" ht="12.75">
      <c r="F561" s="26"/>
    </row>
    <row r="562" ht="12.75">
      <c r="F562" s="26"/>
    </row>
    <row r="563" ht="12.75">
      <c r="F563" s="26"/>
    </row>
    <row r="564" ht="12.75">
      <c r="F564" s="26"/>
    </row>
    <row r="565" ht="12.75">
      <c r="F565" s="26"/>
    </row>
    <row r="566" ht="12.75">
      <c r="F566" s="26"/>
    </row>
    <row r="567" ht="12.75">
      <c r="F567" s="26"/>
    </row>
    <row r="568" ht="12.75">
      <c r="F568" s="26"/>
    </row>
    <row r="569" ht="12.75">
      <c r="F569" s="26"/>
    </row>
    <row r="570" ht="12.75">
      <c r="F570" s="26"/>
    </row>
    <row r="571" ht="12.75">
      <c r="F571" s="26"/>
    </row>
    <row r="572" ht="12.75">
      <c r="F572" s="26"/>
    </row>
    <row r="573" ht="12.75">
      <c r="F573" s="26"/>
    </row>
    <row r="574" ht="12.75">
      <c r="F574" s="26"/>
    </row>
    <row r="575" ht="12.75">
      <c r="F575" s="26"/>
    </row>
    <row r="576" ht="12.75">
      <c r="F576" s="26"/>
    </row>
    <row r="577" ht="12.75">
      <c r="F577" s="26"/>
    </row>
    <row r="578" ht="12.75">
      <c r="F578" s="26"/>
    </row>
    <row r="579" ht="12.75">
      <c r="F579" s="26"/>
    </row>
    <row r="580" ht="12.75">
      <c r="F580" s="26"/>
    </row>
    <row r="581" ht="12.75">
      <c r="F581" s="26"/>
    </row>
    <row r="582" ht="12.75">
      <c r="F582" s="26"/>
    </row>
    <row r="583" ht="12.75">
      <c r="F583" s="26"/>
    </row>
    <row r="584" ht="12.75">
      <c r="F584" s="26"/>
    </row>
    <row r="585" ht="12.75">
      <c r="F585" s="26"/>
    </row>
    <row r="586" ht="12.75">
      <c r="F586" s="26"/>
    </row>
    <row r="587" ht="12.75">
      <c r="F587" s="26"/>
    </row>
    <row r="588" ht="12.75">
      <c r="F588" s="26"/>
    </row>
    <row r="589" ht="12.75">
      <c r="F589" s="26"/>
    </row>
    <row r="590" ht="12.75">
      <c r="F590" s="26"/>
    </row>
    <row r="591" ht="12.75">
      <c r="F591" s="26"/>
    </row>
    <row r="592" ht="12.75">
      <c r="F592" s="26"/>
    </row>
    <row r="593" ht="12.75">
      <c r="F593" s="26"/>
    </row>
    <row r="594" ht="12.75">
      <c r="F594" s="26"/>
    </row>
    <row r="595" ht="12.75">
      <c r="F595" s="26"/>
    </row>
    <row r="596" ht="12.75">
      <c r="F596" s="26"/>
    </row>
    <row r="597" ht="12.75">
      <c r="F597" s="26"/>
    </row>
    <row r="598" ht="12.75">
      <c r="F598" s="26"/>
    </row>
    <row r="599" ht="12.75">
      <c r="F599" s="26"/>
    </row>
    <row r="600" ht="12.75">
      <c r="F600" s="26"/>
    </row>
    <row r="601" ht="12.75">
      <c r="F601" s="26"/>
    </row>
    <row r="602" ht="12.75">
      <c r="F602" s="26"/>
    </row>
    <row r="603" ht="12.75">
      <c r="F603" s="26"/>
    </row>
    <row r="604" ht="12.75">
      <c r="F604" s="26"/>
    </row>
    <row r="605" ht="12.75">
      <c r="F605" s="26"/>
    </row>
    <row r="606" ht="12.75">
      <c r="F606" s="26"/>
    </row>
    <row r="607" ht="12.75">
      <c r="F607" s="26"/>
    </row>
    <row r="608" ht="12.75">
      <c r="F608" s="26"/>
    </row>
    <row r="609" ht="12.75">
      <c r="F609" s="26"/>
    </row>
    <row r="610" ht="12.75">
      <c r="F610" s="26"/>
    </row>
    <row r="611" ht="12.75">
      <c r="F611" s="26"/>
    </row>
    <row r="612" ht="12.75">
      <c r="F612" s="26"/>
    </row>
    <row r="613" ht="12.75">
      <c r="F613" s="26"/>
    </row>
    <row r="614" ht="12.75">
      <c r="F614" s="26"/>
    </row>
    <row r="615" ht="12.75">
      <c r="F615" s="26"/>
    </row>
    <row r="616" ht="12.75">
      <c r="F616" s="26"/>
    </row>
    <row r="617" ht="12.75">
      <c r="F617" s="26"/>
    </row>
    <row r="618" ht="12.75">
      <c r="F618" s="26"/>
    </row>
    <row r="619" ht="12.75">
      <c r="F619" s="26"/>
    </row>
    <row r="620" ht="12.75">
      <c r="F620" s="26"/>
    </row>
    <row r="621" ht="12.75">
      <c r="F621" s="26"/>
    </row>
    <row r="622" ht="12.75">
      <c r="F622" s="26"/>
    </row>
    <row r="623" ht="12.75">
      <c r="F623" s="26"/>
    </row>
    <row r="624" ht="12.75">
      <c r="F624" s="26"/>
    </row>
    <row r="625" ht="12.75">
      <c r="F625" s="26"/>
    </row>
    <row r="626" ht="12.75">
      <c r="F626" s="26"/>
    </row>
    <row r="627" ht="12.75">
      <c r="F627" s="26"/>
    </row>
    <row r="628" ht="12.75">
      <c r="F628" s="26"/>
    </row>
    <row r="629" ht="12.75">
      <c r="F629" s="26"/>
    </row>
    <row r="630" ht="12.75">
      <c r="F630" s="26"/>
    </row>
    <row r="631" ht="12.75">
      <c r="F631" s="26"/>
    </row>
    <row r="632" ht="12.75">
      <c r="F632" s="26"/>
    </row>
    <row r="633" ht="12.75">
      <c r="F633" s="26"/>
    </row>
    <row r="634" ht="12.75">
      <c r="F634" s="26"/>
    </row>
    <row r="635" ht="12.75">
      <c r="F635" s="26"/>
    </row>
    <row r="636" ht="12.75">
      <c r="F636" s="26"/>
    </row>
    <row r="637" ht="12.75">
      <c r="F637" s="26"/>
    </row>
    <row r="638" ht="12.75">
      <c r="F638" s="26"/>
    </row>
    <row r="639" ht="12.75">
      <c r="F639" s="26"/>
    </row>
    <row r="640" ht="12.75">
      <c r="F640" s="26"/>
    </row>
    <row r="641" ht="12.75">
      <c r="F641" s="26"/>
    </row>
    <row r="642" ht="12.75">
      <c r="F642" s="26"/>
    </row>
    <row r="643" ht="12.75">
      <c r="F643" s="26"/>
    </row>
    <row r="644" ht="12.75">
      <c r="F644" s="26"/>
    </row>
    <row r="645" ht="12.75">
      <c r="F645" s="26"/>
    </row>
    <row r="646" ht="12.75">
      <c r="F646" s="26"/>
    </row>
    <row r="647" ht="12.75">
      <c r="F647" s="26"/>
    </row>
    <row r="648" ht="12.75">
      <c r="F648" s="26"/>
    </row>
    <row r="649" ht="12.75">
      <c r="F649" s="26"/>
    </row>
    <row r="650" ht="12.75">
      <c r="F650" s="26"/>
    </row>
    <row r="651" ht="12.75">
      <c r="F651" s="26"/>
    </row>
    <row r="652" ht="12.75">
      <c r="F652" s="26"/>
    </row>
    <row r="653" ht="12.75">
      <c r="F653" s="26"/>
    </row>
    <row r="654" ht="12.75">
      <c r="F654" s="26"/>
    </row>
    <row r="655" ht="12.75">
      <c r="F655" s="26"/>
    </row>
    <row r="656" ht="12.75">
      <c r="F656" s="26"/>
    </row>
    <row r="657" ht="12.75">
      <c r="F657" s="26"/>
    </row>
    <row r="658" ht="12.75">
      <c r="F658" s="26"/>
    </row>
    <row r="659" ht="12.75">
      <c r="F659" s="26"/>
    </row>
    <row r="660" ht="12.75">
      <c r="F660" s="26"/>
    </row>
    <row r="661" ht="12.75">
      <c r="F661" s="26"/>
    </row>
    <row r="662" ht="12.75">
      <c r="F662" s="26"/>
    </row>
    <row r="663" ht="12.75">
      <c r="F663" s="26"/>
    </row>
    <row r="664" ht="12.75">
      <c r="F664" s="26"/>
    </row>
    <row r="665" ht="12.75">
      <c r="F665" s="26"/>
    </row>
    <row r="666" ht="12.75">
      <c r="F666" s="26"/>
    </row>
    <row r="667" ht="12.75">
      <c r="F667" s="26"/>
    </row>
    <row r="668" ht="12.75">
      <c r="F668" s="26"/>
    </row>
    <row r="669" ht="12.75">
      <c r="F669" s="26"/>
    </row>
    <row r="670" ht="12.75">
      <c r="F670" s="26"/>
    </row>
    <row r="671" ht="12.75">
      <c r="F671" s="26"/>
    </row>
    <row r="672" ht="12.75">
      <c r="F672" s="26"/>
    </row>
    <row r="673" ht="12.75">
      <c r="F673" s="26"/>
    </row>
    <row r="674" ht="12.75">
      <c r="F674" s="26"/>
    </row>
    <row r="675" ht="12.75">
      <c r="F675" s="26"/>
    </row>
    <row r="676" ht="12.75">
      <c r="F676" s="26"/>
    </row>
    <row r="677" ht="12.75">
      <c r="F677" s="26"/>
    </row>
    <row r="678" ht="12.75">
      <c r="F678" s="26"/>
    </row>
    <row r="679" ht="12.75">
      <c r="F679" s="26"/>
    </row>
    <row r="680" ht="12.75">
      <c r="F680" s="26"/>
    </row>
    <row r="681" ht="12.75">
      <c r="F681" s="26"/>
    </row>
    <row r="682" ht="12.75">
      <c r="F682" s="26"/>
    </row>
    <row r="683" ht="12.75">
      <c r="F683" s="26"/>
    </row>
    <row r="684" ht="12.75">
      <c r="F684" s="26"/>
    </row>
    <row r="685" ht="12.75">
      <c r="F685" s="26"/>
    </row>
    <row r="686" ht="12.75">
      <c r="F686" s="26"/>
    </row>
    <row r="687" ht="12.75">
      <c r="F687" s="26"/>
    </row>
    <row r="688" ht="12.75">
      <c r="F688" s="26"/>
    </row>
    <row r="689" ht="12.75">
      <c r="F689" s="26"/>
    </row>
    <row r="690" ht="12.75">
      <c r="F690" s="26"/>
    </row>
    <row r="691" ht="12.75">
      <c r="F691" s="26"/>
    </row>
    <row r="692" ht="12.75">
      <c r="F692" s="26"/>
    </row>
    <row r="693" ht="12.75">
      <c r="F693" s="26"/>
    </row>
    <row r="694" ht="12.75">
      <c r="F694" s="26"/>
    </row>
    <row r="695" ht="12.75">
      <c r="F695" s="26"/>
    </row>
    <row r="696" ht="12.75">
      <c r="F696" s="26"/>
    </row>
    <row r="697" ht="12.75">
      <c r="F697" s="26"/>
    </row>
    <row r="698" ht="12.75">
      <c r="F698" s="26"/>
    </row>
    <row r="699" ht="12.75">
      <c r="F699" s="26"/>
    </row>
    <row r="700" ht="12.75">
      <c r="F700" s="26"/>
    </row>
    <row r="701" ht="12.75">
      <c r="F701" s="26"/>
    </row>
    <row r="702" ht="12.75">
      <c r="F702" s="26"/>
    </row>
    <row r="703" ht="12.75">
      <c r="F703" s="26"/>
    </row>
    <row r="704" ht="12.75">
      <c r="F704" s="26"/>
    </row>
    <row r="705" ht="12.75">
      <c r="F705" s="26"/>
    </row>
    <row r="706" ht="12.75">
      <c r="F706" s="26"/>
    </row>
    <row r="707" ht="12.75">
      <c r="F707" s="26"/>
    </row>
    <row r="708" ht="12.75">
      <c r="F708" s="26"/>
    </row>
    <row r="709" ht="12.75">
      <c r="F709" s="26"/>
    </row>
    <row r="710" ht="12.75">
      <c r="F710" s="26"/>
    </row>
    <row r="711" ht="12.75">
      <c r="F711" s="26"/>
    </row>
    <row r="712" ht="12.75">
      <c r="F712" s="26"/>
    </row>
    <row r="713" ht="12.75">
      <c r="F713" s="26"/>
    </row>
    <row r="714" ht="12.75">
      <c r="F714" s="26"/>
    </row>
    <row r="715" ht="12.75">
      <c r="F715" s="26"/>
    </row>
    <row r="716" ht="12.75">
      <c r="F716" s="26"/>
    </row>
    <row r="717" ht="12.75">
      <c r="F717" s="26"/>
    </row>
    <row r="718" ht="12.75">
      <c r="F718" s="26"/>
    </row>
    <row r="719" ht="12.75">
      <c r="F719" s="26"/>
    </row>
    <row r="720" ht="12.75">
      <c r="F720" s="26"/>
    </row>
    <row r="721" ht="12.75">
      <c r="F721" s="26"/>
    </row>
    <row r="722" ht="12.75">
      <c r="F722" s="26"/>
    </row>
    <row r="723" ht="12.75">
      <c r="F723" s="26"/>
    </row>
    <row r="724" ht="12.75">
      <c r="F724" s="26"/>
    </row>
    <row r="725" ht="12.75">
      <c r="F725" s="26"/>
    </row>
    <row r="726" ht="12.75">
      <c r="F726" s="26"/>
    </row>
    <row r="727" ht="12.75">
      <c r="F727" s="26"/>
    </row>
    <row r="728" ht="12.75">
      <c r="F728" s="26"/>
    </row>
    <row r="729" ht="12.75">
      <c r="F729" s="26"/>
    </row>
    <row r="730" ht="12.75">
      <c r="F730" s="26"/>
    </row>
    <row r="731" ht="12.75">
      <c r="F731" s="26"/>
    </row>
    <row r="732" ht="12.75">
      <c r="F732" s="26"/>
    </row>
    <row r="733" ht="12.75">
      <c r="F733" s="26"/>
    </row>
    <row r="734" ht="12.75">
      <c r="F734" s="26"/>
    </row>
    <row r="735" ht="12.75">
      <c r="F735" s="26"/>
    </row>
    <row r="736" ht="12.75">
      <c r="F736" s="26"/>
    </row>
    <row r="737" ht="12.75">
      <c r="F737" s="26"/>
    </row>
    <row r="738" ht="12.75">
      <c r="F738" s="26"/>
    </row>
    <row r="739" ht="12.75">
      <c r="F739" s="26"/>
    </row>
    <row r="740" ht="12.75">
      <c r="F740" s="26"/>
    </row>
    <row r="741" ht="12.75">
      <c r="F741" s="26"/>
    </row>
    <row r="742" ht="12.75">
      <c r="F742" s="26"/>
    </row>
    <row r="743" ht="12.75">
      <c r="F743" s="26"/>
    </row>
    <row r="744" ht="12.75">
      <c r="F744" s="26"/>
    </row>
    <row r="745" ht="12.75">
      <c r="F745" s="26"/>
    </row>
    <row r="746" ht="12.75">
      <c r="F746" s="26"/>
    </row>
    <row r="747" ht="12.75">
      <c r="F747" s="26"/>
    </row>
    <row r="748" ht="12.75">
      <c r="F748" s="26"/>
    </row>
    <row r="749" ht="12.75">
      <c r="F749" s="26"/>
    </row>
    <row r="750" ht="12.75">
      <c r="F750" s="26"/>
    </row>
    <row r="751" ht="12.75">
      <c r="F751" s="26"/>
    </row>
    <row r="752" ht="12.75">
      <c r="F752" s="26"/>
    </row>
    <row r="753" ht="12.75">
      <c r="F753" s="26"/>
    </row>
    <row r="754" ht="12.75">
      <c r="F754" s="26"/>
    </row>
    <row r="755" ht="12.75">
      <c r="F755" s="26"/>
    </row>
    <row r="756" ht="12.75">
      <c r="F756" s="26"/>
    </row>
    <row r="757" ht="12.75">
      <c r="F757" s="26"/>
    </row>
    <row r="758" ht="12.75">
      <c r="F758" s="26"/>
    </row>
    <row r="759" ht="12.75">
      <c r="F759" s="26"/>
    </row>
    <row r="760" ht="12.75">
      <c r="F760" s="26"/>
    </row>
    <row r="761" ht="12.75">
      <c r="F761" s="26"/>
    </row>
    <row r="762" ht="12.75">
      <c r="F762" s="26"/>
    </row>
    <row r="763" ht="12.75">
      <c r="F763" s="26"/>
    </row>
    <row r="764" ht="12.75">
      <c r="F764" s="26"/>
    </row>
    <row r="765" ht="12.75">
      <c r="F765" s="26"/>
    </row>
    <row r="766" ht="12.75">
      <c r="F766" s="26"/>
    </row>
    <row r="767" ht="12.75">
      <c r="F767" s="26"/>
    </row>
    <row r="768" ht="12.75">
      <c r="F768" s="26"/>
    </row>
    <row r="769" ht="12.75">
      <c r="F769" s="26"/>
    </row>
    <row r="770" ht="12.75">
      <c r="F770" s="26"/>
    </row>
    <row r="771" ht="12.75">
      <c r="F771" s="26"/>
    </row>
    <row r="772" ht="12.75">
      <c r="F772" s="26"/>
    </row>
    <row r="773" ht="12.75">
      <c r="F773" s="26"/>
    </row>
    <row r="774" ht="12.75">
      <c r="F774" s="26"/>
    </row>
    <row r="775" ht="12.75">
      <c r="F775" s="26"/>
    </row>
    <row r="776" ht="12.75">
      <c r="F776" s="26"/>
    </row>
    <row r="777" ht="12.75">
      <c r="F777" s="26"/>
    </row>
    <row r="778" ht="12.75">
      <c r="F778" s="26"/>
    </row>
    <row r="779" ht="12.75">
      <c r="F779" s="26"/>
    </row>
    <row r="780" ht="12.75">
      <c r="F780" s="26"/>
    </row>
    <row r="781" ht="12.75">
      <c r="F781" s="26"/>
    </row>
    <row r="782" ht="12.75">
      <c r="F782" s="26"/>
    </row>
    <row r="783" ht="12.75">
      <c r="F783" s="26"/>
    </row>
    <row r="784" ht="12.75">
      <c r="F784" s="26"/>
    </row>
    <row r="785" ht="12.75">
      <c r="F785" s="26"/>
    </row>
    <row r="786" ht="12.75">
      <c r="F786" s="26"/>
    </row>
    <row r="787" ht="12.75">
      <c r="F787" s="26"/>
    </row>
    <row r="788" ht="12.75">
      <c r="F788" s="26"/>
    </row>
    <row r="789" ht="12.75">
      <c r="F789" s="26"/>
    </row>
    <row r="790" ht="12.75">
      <c r="F790" s="26"/>
    </row>
    <row r="791" ht="12.75">
      <c r="F791" s="26"/>
    </row>
    <row r="792" ht="12.75">
      <c r="F792" s="26"/>
    </row>
    <row r="793" ht="12.75">
      <c r="F793" s="26"/>
    </row>
    <row r="794" ht="12.75">
      <c r="F794" s="26"/>
    </row>
    <row r="795" ht="12.75">
      <c r="F795" s="26"/>
    </row>
    <row r="796" ht="12.75">
      <c r="F796" s="26"/>
    </row>
    <row r="797" ht="12.75">
      <c r="F797" s="26"/>
    </row>
    <row r="798" ht="12.75">
      <c r="F798" s="26"/>
    </row>
    <row r="799" ht="12.75">
      <c r="F799" s="26"/>
    </row>
    <row r="800" ht="12.75">
      <c r="F800" s="26"/>
    </row>
    <row r="801" ht="12.75">
      <c r="F801" s="26"/>
    </row>
    <row r="802" ht="12.75">
      <c r="F802" s="26"/>
    </row>
    <row r="803" ht="12.75">
      <c r="F803" s="26"/>
    </row>
    <row r="804" ht="12.75">
      <c r="F804" s="26"/>
    </row>
    <row r="805" ht="12.75">
      <c r="F805" s="26"/>
    </row>
    <row r="806" ht="12.75">
      <c r="F806" s="26"/>
    </row>
    <row r="807" ht="12.75">
      <c r="F807" s="26"/>
    </row>
    <row r="808" ht="12.75">
      <c r="F808" s="26"/>
    </row>
    <row r="809" ht="12.75">
      <c r="F809" s="26"/>
    </row>
    <row r="810" ht="12.75">
      <c r="F810" s="26"/>
    </row>
    <row r="811" ht="12.75">
      <c r="F811" s="26"/>
    </row>
    <row r="812" ht="12.75">
      <c r="F812" s="26"/>
    </row>
    <row r="813" ht="12.75">
      <c r="F813" s="26"/>
    </row>
    <row r="814" ht="12.75">
      <c r="F814" s="26"/>
    </row>
    <row r="815" ht="12.75">
      <c r="F815" s="26"/>
    </row>
    <row r="816" ht="12.75">
      <c r="F816" s="26"/>
    </row>
    <row r="817" ht="12.75">
      <c r="F817" s="26"/>
    </row>
    <row r="818" ht="12.75">
      <c r="F818" s="26"/>
    </row>
    <row r="819" ht="12.75">
      <c r="F819" s="26"/>
    </row>
    <row r="820" ht="12.75">
      <c r="F820" s="26"/>
    </row>
    <row r="821" ht="12.75">
      <c r="F821" s="26"/>
    </row>
    <row r="822" ht="12.75">
      <c r="F822" s="26"/>
    </row>
    <row r="823" ht="12.75">
      <c r="F823" s="26"/>
    </row>
    <row r="824" ht="12.75">
      <c r="F824" s="26"/>
    </row>
    <row r="825" ht="12.75">
      <c r="F825" s="26"/>
    </row>
    <row r="826" ht="12.75">
      <c r="F826" s="26"/>
    </row>
    <row r="827" ht="12.75">
      <c r="F827" s="26"/>
    </row>
    <row r="828" ht="12.75">
      <c r="F828" s="26"/>
    </row>
    <row r="829" ht="12.75">
      <c r="F829" s="26"/>
    </row>
    <row r="830" ht="12.75">
      <c r="F830" s="26"/>
    </row>
    <row r="831" ht="12.75">
      <c r="F831" s="26"/>
    </row>
    <row r="832" ht="12.75">
      <c r="F832" s="26"/>
    </row>
    <row r="833" ht="12.75">
      <c r="F833" s="26"/>
    </row>
    <row r="834" ht="12.75">
      <c r="F834" s="26"/>
    </row>
    <row r="835" ht="12.75">
      <c r="F835" s="26"/>
    </row>
    <row r="836" ht="12.75">
      <c r="F836" s="26"/>
    </row>
    <row r="837" ht="12.75">
      <c r="F837" s="26"/>
    </row>
    <row r="838" ht="12.75">
      <c r="F838" s="26"/>
    </row>
    <row r="839" ht="12.75">
      <c r="F839" s="26"/>
    </row>
    <row r="840" ht="12.75">
      <c r="F840" s="26"/>
    </row>
    <row r="841" ht="12.75">
      <c r="F841" s="26"/>
    </row>
    <row r="842" ht="12.75">
      <c r="F842" s="26"/>
    </row>
    <row r="843" ht="12.75">
      <c r="F843" s="26"/>
    </row>
    <row r="844" ht="12.75">
      <c r="F844" s="26"/>
    </row>
    <row r="845" ht="12.75">
      <c r="F845" s="26"/>
    </row>
    <row r="846" ht="12.75">
      <c r="F846" s="26"/>
    </row>
    <row r="847" ht="12.75">
      <c r="F847" s="26"/>
    </row>
    <row r="848" ht="12.75">
      <c r="F848" s="26"/>
    </row>
    <row r="849" ht="12.75">
      <c r="F849" s="26"/>
    </row>
    <row r="850" ht="12.75">
      <c r="F850" s="26"/>
    </row>
    <row r="851" ht="12.75">
      <c r="F851" s="26"/>
    </row>
    <row r="852" ht="12.75">
      <c r="F852" s="26"/>
    </row>
    <row r="853" ht="12.75">
      <c r="F853" s="26"/>
    </row>
    <row r="854" ht="12.75">
      <c r="F854" s="26"/>
    </row>
    <row r="855" ht="12.75">
      <c r="F855" s="26"/>
    </row>
    <row r="856" ht="12.75">
      <c r="F856" s="26"/>
    </row>
    <row r="857" ht="12.75">
      <c r="F857" s="26"/>
    </row>
    <row r="858" ht="12.75">
      <c r="F858" s="26"/>
    </row>
    <row r="859" ht="12.75">
      <c r="F859" s="26"/>
    </row>
    <row r="860" ht="12.75">
      <c r="F860" s="26"/>
    </row>
    <row r="861" ht="12.75">
      <c r="F861" s="26"/>
    </row>
    <row r="862" ht="12.75">
      <c r="F862" s="26"/>
    </row>
    <row r="863" ht="12.75">
      <c r="F863" s="26"/>
    </row>
    <row r="864" ht="12.75">
      <c r="F864" s="26"/>
    </row>
    <row r="865" ht="12.75">
      <c r="F865" s="26"/>
    </row>
    <row r="866" ht="12.75">
      <c r="F866" s="26"/>
    </row>
    <row r="867" ht="12.75">
      <c r="F867" s="26"/>
    </row>
    <row r="868" ht="12.75">
      <c r="F868" s="26"/>
    </row>
    <row r="869" ht="12.75">
      <c r="F869" s="26"/>
    </row>
    <row r="870" ht="12.75">
      <c r="F870" s="26"/>
    </row>
    <row r="871" ht="12.75">
      <c r="F871" s="26"/>
    </row>
    <row r="872" ht="12.75">
      <c r="F872" s="26"/>
    </row>
    <row r="873" ht="12.75">
      <c r="F873" s="26"/>
    </row>
    <row r="874" ht="12.75">
      <c r="F874" s="26"/>
    </row>
    <row r="875" ht="12.75">
      <c r="F875" s="26"/>
    </row>
    <row r="876" ht="12.75">
      <c r="F876" s="26"/>
    </row>
    <row r="877" ht="12.75">
      <c r="F877" s="26"/>
    </row>
    <row r="878" ht="12.75">
      <c r="F878" s="26"/>
    </row>
    <row r="879" ht="12.75">
      <c r="F879" s="26"/>
    </row>
    <row r="880" ht="12.75">
      <c r="F880" s="26"/>
    </row>
    <row r="881" ht="12.75">
      <c r="F881" s="26"/>
    </row>
    <row r="882" ht="12.75">
      <c r="F882" s="26"/>
    </row>
    <row r="883" ht="12.75">
      <c r="F883" s="26"/>
    </row>
    <row r="884" ht="12.75">
      <c r="F884" s="26"/>
    </row>
    <row r="885" ht="12.75">
      <c r="F885" s="26"/>
    </row>
    <row r="886" ht="12.75">
      <c r="F886" s="26"/>
    </row>
    <row r="887" ht="12.75">
      <c r="F887" s="26"/>
    </row>
  </sheetData>
  <mergeCells count="36">
    <mergeCell ref="A19:A20"/>
    <mergeCell ref="B19:B20"/>
    <mergeCell ref="A21:A29"/>
    <mergeCell ref="B21:B29"/>
    <mergeCell ref="E5:H5"/>
    <mergeCell ref="I5:Q5"/>
    <mergeCell ref="A11:A17"/>
    <mergeCell ref="B11:B17"/>
    <mergeCell ref="A5:A6"/>
    <mergeCell ref="B5:B6"/>
    <mergeCell ref="C5:D6"/>
    <mergeCell ref="A31:A34"/>
    <mergeCell ref="B31:B34"/>
    <mergeCell ref="B35:B36"/>
    <mergeCell ref="A59:A60"/>
    <mergeCell ref="B59:B60"/>
    <mergeCell ref="A62:A68"/>
    <mergeCell ref="B62:B68"/>
    <mergeCell ref="A77:A78"/>
    <mergeCell ref="A101:A102"/>
    <mergeCell ref="B101:B102"/>
    <mergeCell ref="B77:B78"/>
    <mergeCell ref="A81:A84"/>
    <mergeCell ref="B81:B88"/>
    <mergeCell ref="A89:A92"/>
    <mergeCell ref="B89:B92"/>
    <mergeCell ref="A107:A108"/>
    <mergeCell ref="B107:B108"/>
    <mergeCell ref="A152:D152"/>
    <mergeCell ref="R5:AC5"/>
    <mergeCell ref="R6:S6"/>
    <mergeCell ref="T6:U6"/>
    <mergeCell ref="V6:W6"/>
    <mergeCell ref="X6:Y6"/>
    <mergeCell ref="Z6:AA6"/>
    <mergeCell ref="AB6:AC6"/>
  </mergeCells>
  <printOptions/>
  <pageMargins left="0.2362204724409449" right="0.1968503937007874" top="0.5905511811023623" bottom="0.1968503937007874" header="0.5118110236220472" footer="0.2362204724409449"/>
  <pageSetup fitToHeight="0"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Z34"/>
  <sheetViews>
    <sheetView zoomScale="75" zoomScaleNormal="75" workbookViewId="0" topLeftCell="A1">
      <selection activeCell="A5" sqref="A5:IV7"/>
    </sheetView>
  </sheetViews>
  <sheetFormatPr defaultColWidth="11.421875" defaultRowHeight="12.75"/>
  <cols>
    <col min="2" max="2" width="24.00390625" style="0" customWidth="1"/>
  </cols>
  <sheetData>
    <row r="1" spans="1:3" ht="15">
      <c r="A1" s="260" t="str">
        <f>DRG!A1</f>
        <v>KH: </v>
      </c>
      <c r="B1" s="239"/>
      <c r="C1" s="239"/>
    </row>
    <row r="3" ht="12.75">
      <c r="A3" s="12" t="s">
        <v>21</v>
      </c>
    </row>
    <row r="5" spans="1:26" s="5" customFormat="1" ht="12.75">
      <c r="A5" s="34" t="s">
        <v>422</v>
      </c>
      <c r="B5" s="31" t="s">
        <v>481</v>
      </c>
      <c r="C5" s="224" t="s">
        <v>794</v>
      </c>
      <c r="D5" s="32"/>
      <c r="E5" s="33"/>
      <c r="F5" s="504" t="s">
        <v>796</v>
      </c>
      <c r="G5" s="503"/>
      <c r="H5" s="503"/>
      <c r="I5" s="503"/>
      <c r="J5" s="503"/>
      <c r="K5" s="503"/>
      <c r="L5" s="503"/>
      <c r="M5" s="503"/>
      <c r="N5" s="490"/>
      <c r="O5"/>
      <c r="P5"/>
      <c r="Q5"/>
      <c r="R5"/>
      <c r="S5"/>
      <c r="T5"/>
      <c r="U5"/>
      <c r="V5"/>
      <c r="W5"/>
      <c r="X5"/>
      <c r="Y5"/>
      <c r="Z5"/>
    </row>
    <row r="6" spans="1:26" s="5" customFormat="1" ht="78.75">
      <c r="A6" s="36"/>
      <c r="B6" s="35"/>
      <c r="C6" s="29" t="s">
        <v>797</v>
      </c>
      <c r="D6" s="29" t="s">
        <v>878</v>
      </c>
      <c r="E6" s="29" t="s">
        <v>799</v>
      </c>
      <c r="F6" s="29" t="s">
        <v>462</v>
      </c>
      <c r="G6" s="29" t="s">
        <v>325</v>
      </c>
      <c r="H6" s="222" t="s">
        <v>659</v>
      </c>
      <c r="I6" s="29" t="s">
        <v>464</v>
      </c>
      <c r="J6" s="29" t="s">
        <v>326</v>
      </c>
      <c r="K6" s="223" t="s">
        <v>660</v>
      </c>
      <c r="L6" s="29" t="s">
        <v>874</v>
      </c>
      <c r="M6" s="29" t="s">
        <v>241</v>
      </c>
      <c r="N6" s="29" t="s">
        <v>815</v>
      </c>
      <c r="O6"/>
      <c r="P6"/>
      <c r="Q6"/>
      <c r="R6"/>
      <c r="S6"/>
      <c r="T6"/>
      <c r="U6"/>
      <c r="V6"/>
      <c r="W6"/>
      <c r="X6"/>
      <c r="Y6"/>
      <c r="Z6"/>
    </row>
    <row r="7" spans="1:26" s="5" customFormat="1" ht="12.75">
      <c r="A7" s="37"/>
      <c r="B7" s="38"/>
      <c r="C7" s="37"/>
      <c r="D7" s="37"/>
      <c r="E7" s="37"/>
      <c r="F7" s="227" t="s">
        <v>661</v>
      </c>
      <c r="G7" s="39" t="s">
        <v>466</v>
      </c>
      <c r="H7" s="226"/>
      <c r="I7" s="227" t="s">
        <v>661</v>
      </c>
      <c r="J7" s="39" t="s">
        <v>466</v>
      </c>
      <c r="K7" s="226"/>
      <c r="L7" s="37"/>
      <c r="M7" s="37"/>
      <c r="N7" s="37"/>
      <c r="O7"/>
      <c r="P7"/>
      <c r="Q7"/>
      <c r="R7"/>
      <c r="S7"/>
      <c r="T7"/>
      <c r="U7"/>
      <c r="V7"/>
      <c r="W7"/>
      <c r="X7"/>
      <c r="Y7"/>
      <c r="Z7"/>
    </row>
    <row r="8" spans="1:26" s="5" customFormat="1" ht="12.75">
      <c r="A8" s="220"/>
      <c r="B8" s="300"/>
      <c r="C8" s="228"/>
      <c r="D8" s="229"/>
      <c r="E8" s="225">
        <f>D8*C8</f>
        <v>0</v>
      </c>
      <c r="F8" s="228"/>
      <c r="G8" s="229"/>
      <c r="H8" s="225">
        <f>G8*F8</f>
        <v>0</v>
      </c>
      <c r="I8" s="228"/>
      <c r="J8" s="229"/>
      <c r="K8" s="225">
        <f>J8*I8</f>
        <v>0</v>
      </c>
      <c r="L8" s="13">
        <f>F8+I8</f>
        <v>0</v>
      </c>
      <c r="M8" s="225">
        <f>H8+K8</f>
        <v>0</v>
      </c>
      <c r="N8" s="225">
        <f>L8*D8</f>
        <v>0</v>
      </c>
      <c r="O8"/>
      <c r="P8"/>
      <c r="Q8"/>
      <c r="R8"/>
      <c r="S8"/>
      <c r="T8"/>
      <c r="U8"/>
      <c r="V8"/>
      <c r="W8"/>
      <c r="X8"/>
      <c r="Y8"/>
      <c r="Z8"/>
    </row>
    <row r="9" spans="1:14" ht="12.75">
      <c r="A9" s="220"/>
      <c r="B9" s="300"/>
      <c r="C9" s="228"/>
      <c r="D9" s="229"/>
      <c r="E9" s="225">
        <f aca="true" t="shared" si="0" ref="E9:E33">D9*C9</f>
        <v>0</v>
      </c>
      <c r="F9" s="228"/>
      <c r="G9" s="229"/>
      <c r="H9" s="225">
        <f aca="true" t="shared" si="1" ref="H9:H33">G9*F9</f>
        <v>0</v>
      </c>
      <c r="I9" s="228"/>
      <c r="J9" s="229"/>
      <c r="K9" s="225">
        <f aca="true" t="shared" si="2" ref="K9:K33">J9*I9</f>
        <v>0</v>
      </c>
      <c r="L9" s="13">
        <f aca="true" t="shared" si="3" ref="L9:L33">F9+I9</f>
        <v>0</v>
      </c>
      <c r="M9" s="225">
        <f aca="true" t="shared" si="4" ref="M9:M34">H9+K9</f>
        <v>0</v>
      </c>
      <c r="N9" s="225">
        <f aca="true" t="shared" si="5" ref="N9:N33">L9*D9</f>
        <v>0</v>
      </c>
    </row>
    <row r="10" spans="1:14" ht="12.75">
      <c r="A10" s="220"/>
      <c r="B10" s="300"/>
      <c r="C10" s="228"/>
      <c r="D10" s="229"/>
      <c r="E10" s="225">
        <f t="shared" si="0"/>
        <v>0</v>
      </c>
      <c r="F10" s="228"/>
      <c r="G10" s="229"/>
      <c r="H10" s="225">
        <f t="shared" si="1"/>
        <v>0</v>
      </c>
      <c r="I10" s="228"/>
      <c r="J10" s="229"/>
      <c r="K10" s="225">
        <f t="shared" si="2"/>
        <v>0</v>
      </c>
      <c r="L10" s="13">
        <f t="shared" si="3"/>
        <v>0</v>
      </c>
      <c r="M10" s="225">
        <f t="shared" si="4"/>
        <v>0</v>
      </c>
      <c r="N10" s="225">
        <f t="shared" si="5"/>
        <v>0</v>
      </c>
    </row>
    <row r="11" spans="1:14" ht="12.75">
      <c r="A11" s="220"/>
      <c r="B11" s="300"/>
      <c r="C11" s="228"/>
      <c r="D11" s="229"/>
      <c r="E11" s="225">
        <f t="shared" si="0"/>
        <v>0</v>
      </c>
      <c r="F11" s="228"/>
      <c r="G11" s="229"/>
      <c r="H11" s="225">
        <f t="shared" si="1"/>
        <v>0</v>
      </c>
      <c r="I11" s="228"/>
      <c r="J11" s="229"/>
      <c r="K11" s="225">
        <f t="shared" si="2"/>
        <v>0</v>
      </c>
      <c r="L11" s="13">
        <f t="shared" si="3"/>
        <v>0</v>
      </c>
      <c r="M11" s="225">
        <f t="shared" si="4"/>
        <v>0</v>
      </c>
      <c r="N11" s="225">
        <f t="shared" si="5"/>
        <v>0</v>
      </c>
    </row>
    <row r="12" spans="1:14" ht="12.75">
      <c r="A12" s="220"/>
      <c r="B12" s="300"/>
      <c r="C12" s="228"/>
      <c r="D12" s="229"/>
      <c r="E12" s="225">
        <f t="shared" si="0"/>
        <v>0</v>
      </c>
      <c r="F12" s="228"/>
      <c r="G12" s="229"/>
      <c r="H12" s="225">
        <f t="shared" si="1"/>
        <v>0</v>
      </c>
      <c r="I12" s="228"/>
      <c r="J12" s="229"/>
      <c r="K12" s="225">
        <f t="shared" si="2"/>
        <v>0</v>
      </c>
      <c r="L12" s="13">
        <f t="shared" si="3"/>
        <v>0</v>
      </c>
      <c r="M12" s="225">
        <f t="shared" si="4"/>
        <v>0</v>
      </c>
      <c r="N12" s="225">
        <f t="shared" si="5"/>
        <v>0</v>
      </c>
    </row>
    <row r="13" spans="1:14" ht="12.75">
      <c r="A13" s="220"/>
      <c r="B13" s="300"/>
      <c r="C13" s="228"/>
      <c r="D13" s="229"/>
      <c r="E13" s="225">
        <f t="shared" si="0"/>
        <v>0</v>
      </c>
      <c r="F13" s="228"/>
      <c r="G13" s="229"/>
      <c r="H13" s="225">
        <f t="shared" si="1"/>
        <v>0</v>
      </c>
      <c r="I13" s="228"/>
      <c r="J13" s="229"/>
      <c r="K13" s="225">
        <f t="shared" si="2"/>
        <v>0</v>
      </c>
      <c r="L13" s="13">
        <f t="shared" si="3"/>
        <v>0</v>
      </c>
      <c r="M13" s="225">
        <f t="shared" si="4"/>
        <v>0</v>
      </c>
      <c r="N13" s="225">
        <f t="shared" si="5"/>
        <v>0</v>
      </c>
    </row>
    <row r="14" spans="1:14" ht="12.75">
      <c r="A14" s="220"/>
      <c r="B14" s="300"/>
      <c r="C14" s="228"/>
      <c r="D14" s="229"/>
      <c r="E14" s="225">
        <f t="shared" si="0"/>
        <v>0</v>
      </c>
      <c r="F14" s="228"/>
      <c r="G14" s="229"/>
      <c r="H14" s="225">
        <f t="shared" si="1"/>
        <v>0</v>
      </c>
      <c r="I14" s="228"/>
      <c r="J14" s="229"/>
      <c r="K14" s="225">
        <f t="shared" si="2"/>
        <v>0</v>
      </c>
      <c r="L14" s="13">
        <f t="shared" si="3"/>
        <v>0</v>
      </c>
      <c r="M14" s="225">
        <f t="shared" si="4"/>
        <v>0</v>
      </c>
      <c r="N14" s="225">
        <f t="shared" si="5"/>
        <v>0</v>
      </c>
    </row>
    <row r="15" spans="1:14" ht="12.75">
      <c r="A15" s="220"/>
      <c r="B15" s="300"/>
      <c r="C15" s="228"/>
      <c r="D15" s="229"/>
      <c r="E15" s="225">
        <f t="shared" si="0"/>
        <v>0</v>
      </c>
      <c r="F15" s="228"/>
      <c r="G15" s="229"/>
      <c r="H15" s="225">
        <f t="shared" si="1"/>
        <v>0</v>
      </c>
      <c r="I15" s="228"/>
      <c r="J15" s="229"/>
      <c r="K15" s="225">
        <f t="shared" si="2"/>
        <v>0</v>
      </c>
      <c r="L15" s="13">
        <f t="shared" si="3"/>
        <v>0</v>
      </c>
      <c r="M15" s="225">
        <f t="shared" si="4"/>
        <v>0</v>
      </c>
      <c r="N15" s="225">
        <f t="shared" si="5"/>
        <v>0</v>
      </c>
    </row>
    <row r="16" spans="1:14" ht="12.75">
      <c r="A16" s="220"/>
      <c r="B16" s="300"/>
      <c r="C16" s="228"/>
      <c r="D16" s="229"/>
      <c r="E16" s="225">
        <f t="shared" si="0"/>
        <v>0</v>
      </c>
      <c r="F16" s="228"/>
      <c r="G16" s="229"/>
      <c r="H16" s="225">
        <f t="shared" si="1"/>
        <v>0</v>
      </c>
      <c r="I16" s="228"/>
      <c r="J16" s="229"/>
      <c r="K16" s="225">
        <f t="shared" si="2"/>
        <v>0</v>
      </c>
      <c r="L16" s="13">
        <f t="shared" si="3"/>
        <v>0</v>
      </c>
      <c r="M16" s="225">
        <f t="shared" si="4"/>
        <v>0</v>
      </c>
      <c r="N16" s="225">
        <f t="shared" si="5"/>
        <v>0</v>
      </c>
    </row>
    <row r="17" spans="1:14" ht="12.75">
      <c r="A17" s="220"/>
      <c r="B17" s="300"/>
      <c r="C17" s="228"/>
      <c r="D17" s="229"/>
      <c r="E17" s="225">
        <f t="shared" si="0"/>
        <v>0</v>
      </c>
      <c r="F17" s="228"/>
      <c r="G17" s="229"/>
      <c r="H17" s="225">
        <f t="shared" si="1"/>
        <v>0</v>
      </c>
      <c r="I17" s="228"/>
      <c r="J17" s="229"/>
      <c r="K17" s="225">
        <f t="shared" si="2"/>
        <v>0</v>
      </c>
      <c r="L17" s="13">
        <f t="shared" si="3"/>
        <v>0</v>
      </c>
      <c r="M17" s="225">
        <f t="shared" si="4"/>
        <v>0</v>
      </c>
      <c r="N17" s="225">
        <f t="shared" si="5"/>
        <v>0</v>
      </c>
    </row>
    <row r="18" spans="1:14" ht="12.75">
      <c r="A18" s="220"/>
      <c r="B18" s="300"/>
      <c r="C18" s="228"/>
      <c r="D18" s="229"/>
      <c r="E18" s="225">
        <f t="shared" si="0"/>
        <v>0</v>
      </c>
      <c r="F18" s="228"/>
      <c r="G18" s="229"/>
      <c r="H18" s="225">
        <f t="shared" si="1"/>
        <v>0</v>
      </c>
      <c r="I18" s="228"/>
      <c r="J18" s="229"/>
      <c r="K18" s="225">
        <f t="shared" si="2"/>
        <v>0</v>
      </c>
      <c r="L18" s="13">
        <f t="shared" si="3"/>
        <v>0</v>
      </c>
      <c r="M18" s="225">
        <f t="shared" si="4"/>
        <v>0</v>
      </c>
      <c r="N18" s="225">
        <f t="shared" si="5"/>
        <v>0</v>
      </c>
    </row>
    <row r="19" spans="1:14" ht="12.75">
      <c r="A19" s="220"/>
      <c r="B19" s="300"/>
      <c r="C19" s="228"/>
      <c r="D19" s="229"/>
      <c r="E19" s="225">
        <f t="shared" si="0"/>
        <v>0</v>
      </c>
      <c r="F19" s="228"/>
      <c r="G19" s="229"/>
      <c r="H19" s="225">
        <f t="shared" si="1"/>
        <v>0</v>
      </c>
      <c r="I19" s="228"/>
      <c r="J19" s="229"/>
      <c r="K19" s="225">
        <f t="shared" si="2"/>
        <v>0</v>
      </c>
      <c r="L19" s="13">
        <f t="shared" si="3"/>
        <v>0</v>
      </c>
      <c r="M19" s="225">
        <f t="shared" si="4"/>
        <v>0</v>
      </c>
      <c r="N19" s="225">
        <f t="shared" si="5"/>
        <v>0</v>
      </c>
    </row>
    <row r="20" spans="1:14" ht="12.75">
      <c r="A20" s="220"/>
      <c r="B20" s="300"/>
      <c r="C20" s="228"/>
      <c r="D20" s="229"/>
      <c r="E20" s="225">
        <f t="shared" si="0"/>
        <v>0</v>
      </c>
      <c r="F20" s="228"/>
      <c r="G20" s="229"/>
      <c r="H20" s="225">
        <f t="shared" si="1"/>
        <v>0</v>
      </c>
      <c r="I20" s="228"/>
      <c r="J20" s="229"/>
      <c r="K20" s="225">
        <f t="shared" si="2"/>
        <v>0</v>
      </c>
      <c r="L20" s="13">
        <f t="shared" si="3"/>
        <v>0</v>
      </c>
      <c r="M20" s="225">
        <f t="shared" si="4"/>
        <v>0</v>
      </c>
      <c r="N20" s="225">
        <f t="shared" si="5"/>
        <v>0</v>
      </c>
    </row>
    <row r="21" spans="1:14" ht="12.75">
      <c r="A21" s="220"/>
      <c r="B21" s="300"/>
      <c r="C21" s="228"/>
      <c r="D21" s="229"/>
      <c r="E21" s="225">
        <f t="shared" si="0"/>
        <v>0</v>
      </c>
      <c r="F21" s="228"/>
      <c r="G21" s="229"/>
      <c r="H21" s="225">
        <f t="shared" si="1"/>
        <v>0</v>
      </c>
      <c r="I21" s="228"/>
      <c r="J21" s="229"/>
      <c r="K21" s="225">
        <f t="shared" si="2"/>
        <v>0</v>
      </c>
      <c r="L21" s="13">
        <f t="shared" si="3"/>
        <v>0</v>
      </c>
      <c r="M21" s="225">
        <f t="shared" si="4"/>
        <v>0</v>
      </c>
      <c r="N21" s="225">
        <f t="shared" si="5"/>
        <v>0</v>
      </c>
    </row>
    <row r="22" spans="1:14" ht="12.75">
      <c r="A22" s="220"/>
      <c r="B22" s="300"/>
      <c r="C22" s="228"/>
      <c r="D22" s="229"/>
      <c r="E22" s="225">
        <f t="shared" si="0"/>
        <v>0</v>
      </c>
      <c r="F22" s="228"/>
      <c r="G22" s="229"/>
      <c r="H22" s="225">
        <f t="shared" si="1"/>
        <v>0</v>
      </c>
      <c r="I22" s="228"/>
      <c r="J22" s="229"/>
      <c r="K22" s="225">
        <f t="shared" si="2"/>
        <v>0</v>
      </c>
      <c r="L22" s="13">
        <f t="shared" si="3"/>
        <v>0</v>
      </c>
      <c r="M22" s="225">
        <f t="shared" si="4"/>
        <v>0</v>
      </c>
      <c r="N22" s="225">
        <f t="shared" si="5"/>
        <v>0</v>
      </c>
    </row>
    <row r="23" spans="1:14" ht="12.75">
      <c r="A23" s="220"/>
      <c r="B23" s="300"/>
      <c r="C23" s="228"/>
      <c r="D23" s="229"/>
      <c r="E23" s="225">
        <f t="shared" si="0"/>
        <v>0</v>
      </c>
      <c r="F23" s="228"/>
      <c r="G23" s="229"/>
      <c r="H23" s="225">
        <f t="shared" si="1"/>
        <v>0</v>
      </c>
      <c r="I23" s="228"/>
      <c r="J23" s="229"/>
      <c r="K23" s="225">
        <f t="shared" si="2"/>
        <v>0</v>
      </c>
      <c r="L23" s="13">
        <f t="shared" si="3"/>
        <v>0</v>
      </c>
      <c r="M23" s="225">
        <f t="shared" si="4"/>
        <v>0</v>
      </c>
      <c r="N23" s="225">
        <f t="shared" si="5"/>
        <v>0</v>
      </c>
    </row>
    <row r="24" spans="1:14" ht="12.75">
      <c r="A24" s="220"/>
      <c r="B24" s="300"/>
      <c r="C24" s="228"/>
      <c r="D24" s="229"/>
      <c r="E24" s="225">
        <f t="shared" si="0"/>
        <v>0</v>
      </c>
      <c r="F24" s="228"/>
      <c r="G24" s="229"/>
      <c r="H24" s="225">
        <f t="shared" si="1"/>
        <v>0</v>
      </c>
      <c r="I24" s="228"/>
      <c r="J24" s="229"/>
      <c r="K24" s="225">
        <f t="shared" si="2"/>
        <v>0</v>
      </c>
      <c r="L24" s="13">
        <f t="shared" si="3"/>
        <v>0</v>
      </c>
      <c r="M24" s="225">
        <f t="shared" si="4"/>
        <v>0</v>
      </c>
      <c r="N24" s="225">
        <f t="shared" si="5"/>
        <v>0</v>
      </c>
    </row>
    <row r="25" spans="1:14" ht="12.75">
      <c r="A25" s="220"/>
      <c r="B25" s="300"/>
      <c r="C25" s="228"/>
      <c r="D25" s="229"/>
      <c r="E25" s="225">
        <f t="shared" si="0"/>
        <v>0</v>
      </c>
      <c r="F25" s="228"/>
      <c r="G25" s="229"/>
      <c r="H25" s="225">
        <f t="shared" si="1"/>
        <v>0</v>
      </c>
      <c r="I25" s="228"/>
      <c r="J25" s="229"/>
      <c r="K25" s="225">
        <f t="shared" si="2"/>
        <v>0</v>
      </c>
      <c r="L25" s="13">
        <f t="shared" si="3"/>
        <v>0</v>
      </c>
      <c r="M25" s="225">
        <f t="shared" si="4"/>
        <v>0</v>
      </c>
      <c r="N25" s="225">
        <f t="shared" si="5"/>
        <v>0</v>
      </c>
    </row>
    <row r="26" spans="1:14" ht="12.75">
      <c r="A26" s="220"/>
      <c r="B26" s="300"/>
      <c r="C26" s="228"/>
      <c r="D26" s="229"/>
      <c r="E26" s="225">
        <f t="shared" si="0"/>
        <v>0</v>
      </c>
      <c r="F26" s="228"/>
      <c r="G26" s="229"/>
      <c r="H26" s="225">
        <f t="shared" si="1"/>
        <v>0</v>
      </c>
      <c r="I26" s="228"/>
      <c r="J26" s="229"/>
      <c r="K26" s="225">
        <f t="shared" si="2"/>
        <v>0</v>
      </c>
      <c r="L26" s="13">
        <f t="shared" si="3"/>
        <v>0</v>
      </c>
      <c r="M26" s="225">
        <f t="shared" si="4"/>
        <v>0</v>
      </c>
      <c r="N26" s="225">
        <f t="shared" si="5"/>
        <v>0</v>
      </c>
    </row>
    <row r="27" spans="1:14" ht="12.75">
      <c r="A27" s="220"/>
      <c r="B27" s="300"/>
      <c r="C27" s="228"/>
      <c r="D27" s="229"/>
      <c r="E27" s="225">
        <f t="shared" si="0"/>
        <v>0</v>
      </c>
      <c r="F27" s="228"/>
      <c r="G27" s="229"/>
      <c r="H27" s="225">
        <f t="shared" si="1"/>
        <v>0</v>
      </c>
      <c r="I27" s="228"/>
      <c r="J27" s="229"/>
      <c r="K27" s="225">
        <f t="shared" si="2"/>
        <v>0</v>
      </c>
      <c r="L27" s="13">
        <f t="shared" si="3"/>
        <v>0</v>
      </c>
      <c r="M27" s="225">
        <f t="shared" si="4"/>
        <v>0</v>
      </c>
      <c r="N27" s="225">
        <f t="shared" si="5"/>
        <v>0</v>
      </c>
    </row>
    <row r="28" spans="1:14" ht="12.75">
      <c r="A28" s="220"/>
      <c r="B28" s="300"/>
      <c r="C28" s="228"/>
      <c r="D28" s="229"/>
      <c r="E28" s="225">
        <f t="shared" si="0"/>
        <v>0</v>
      </c>
      <c r="F28" s="228"/>
      <c r="G28" s="229"/>
      <c r="H28" s="225">
        <f t="shared" si="1"/>
        <v>0</v>
      </c>
      <c r="I28" s="228"/>
      <c r="J28" s="229"/>
      <c r="K28" s="225">
        <f t="shared" si="2"/>
        <v>0</v>
      </c>
      <c r="L28" s="13">
        <f t="shared" si="3"/>
        <v>0</v>
      </c>
      <c r="M28" s="225">
        <f t="shared" si="4"/>
        <v>0</v>
      </c>
      <c r="N28" s="225">
        <f t="shared" si="5"/>
        <v>0</v>
      </c>
    </row>
    <row r="29" spans="1:14" ht="12.75">
      <c r="A29" s="220"/>
      <c r="B29" s="300"/>
      <c r="C29" s="228"/>
      <c r="D29" s="229"/>
      <c r="E29" s="225">
        <f t="shared" si="0"/>
        <v>0</v>
      </c>
      <c r="F29" s="228"/>
      <c r="G29" s="229"/>
      <c r="H29" s="225">
        <f t="shared" si="1"/>
        <v>0</v>
      </c>
      <c r="I29" s="228"/>
      <c r="J29" s="229"/>
      <c r="K29" s="225">
        <f t="shared" si="2"/>
        <v>0</v>
      </c>
      <c r="L29" s="13">
        <f t="shared" si="3"/>
        <v>0</v>
      </c>
      <c r="M29" s="225">
        <f t="shared" si="4"/>
        <v>0</v>
      </c>
      <c r="N29" s="225">
        <f t="shared" si="5"/>
        <v>0</v>
      </c>
    </row>
    <row r="30" spans="1:14" ht="12.75">
      <c r="A30" s="220"/>
      <c r="B30" s="300"/>
      <c r="C30" s="228"/>
      <c r="D30" s="229"/>
      <c r="E30" s="225">
        <f t="shared" si="0"/>
        <v>0</v>
      </c>
      <c r="F30" s="228"/>
      <c r="G30" s="229"/>
      <c r="H30" s="225">
        <f t="shared" si="1"/>
        <v>0</v>
      </c>
      <c r="I30" s="228"/>
      <c r="J30" s="229"/>
      <c r="K30" s="225">
        <f t="shared" si="2"/>
        <v>0</v>
      </c>
      <c r="L30" s="13">
        <f t="shared" si="3"/>
        <v>0</v>
      </c>
      <c r="M30" s="225">
        <f t="shared" si="4"/>
        <v>0</v>
      </c>
      <c r="N30" s="225">
        <f t="shared" si="5"/>
        <v>0</v>
      </c>
    </row>
    <row r="31" spans="1:14" ht="12.75">
      <c r="A31" s="220"/>
      <c r="B31" s="300"/>
      <c r="C31" s="228"/>
      <c r="D31" s="229"/>
      <c r="E31" s="225">
        <f t="shared" si="0"/>
        <v>0</v>
      </c>
      <c r="F31" s="228"/>
      <c r="G31" s="229"/>
      <c r="H31" s="225">
        <f t="shared" si="1"/>
        <v>0</v>
      </c>
      <c r="I31" s="228"/>
      <c r="J31" s="229"/>
      <c r="K31" s="225">
        <f t="shared" si="2"/>
        <v>0</v>
      </c>
      <c r="L31" s="13">
        <f t="shared" si="3"/>
        <v>0</v>
      </c>
      <c r="M31" s="225">
        <f t="shared" si="4"/>
        <v>0</v>
      </c>
      <c r="N31" s="225">
        <f t="shared" si="5"/>
        <v>0</v>
      </c>
    </row>
    <row r="32" spans="1:14" ht="12.75">
      <c r="A32" s="220"/>
      <c r="B32" s="300"/>
      <c r="C32" s="228"/>
      <c r="D32" s="229"/>
      <c r="E32" s="225">
        <f t="shared" si="0"/>
        <v>0</v>
      </c>
      <c r="F32" s="228"/>
      <c r="G32" s="229"/>
      <c r="H32" s="225">
        <f t="shared" si="1"/>
        <v>0</v>
      </c>
      <c r="I32" s="228"/>
      <c r="J32" s="229"/>
      <c r="K32" s="225">
        <f t="shared" si="2"/>
        <v>0</v>
      </c>
      <c r="L32" s="13">
        <f t="shared" si="3"/>
        <v>0</v>
      </c>
      <c r="M32" s="225">
        <f t="shared" si="4"/>
        <v>0</v>
      </c>
      <c r="N32" s="225">
        <f t="shared" si="5"/>
        <v>0</v>
      </c>
    </row>
    <row r="33" spans="1:14" ht="12.75">
      <c r="A33" s="220"/>
      <c r="B33" s="300"/>
      <c r="C33" s="228"/>
      <c r="D33" s="229"/>
      <c r="E33" s="225">
        <f t="shared" si="0"/>
        <v>0</v>
      </c>
      <c r="F33" s="228"/>
      <c r="G33" s="229"/>
      <c r="H33" s="225">
        <f t="shared" si="1"/>
        <v>0</v>
      </c>
      <c r="I33" s="228"/>
      <c r="J33" s="229"/>
      <c r="K33" s="225">
        <f t="shared" si="2"/>
        <v>0</v>
      </c>
      <c r="L33" s="13">
        <f t="shared" si="3"/>
        <v>0</v>
      </c>
      <c r="M33" s="225">
        <f t="shared" si="4"/>
        <v>0</v>
      </c>
      <c r="N33" s="225">
        <f t="shared" si="5"/>
        <v>0</v>
      </c>
    </row>
    <row r="34" spans="1:14" ht="12.75">
      <c r="A34" s="282" t="s">
        <v>479</v>
      </c>
      <c r="B34" s="282"/>
      <c r="C34" s="282"/>
      <c r="D34" s="282"/>
      <c r="E34" s="298">
        <f>SUM(E8:E33)</f>
        <v>0</v>
      </c>
      <c r="F34" s="282"/>
      <c r="G34" s="282"/>
      <c r="H34" s="298">
        <f>SUM(H8:H33)</f>
        <v>0</v>
      </c>
      <c r="I34" s="282"/>
      <c r="J34" s="282"/>
      <c r="K34" s="298">
        <f>SUM(K8:K33)</f>
        <v>0</v>
      </c>
      <c r="L34" s="282"/>
      <c r="M34" s="298">
        <f t="shared" si="4"/>
        <v>0</v>
      </c>
      <c r="N34" s="298">
        <f>SUM(N8:N33)</f>
        <v>0</v>
      </c>
    </row>
  </sheetData>
  <mergeCells count="1">
    <mergeCell ref="F5:N5"/>
  </mergeCells>
  <printOptions/>
  <pageMargins left="0.43" right="0.41" top="0.74" bottom="1" header="0.4921259845" footer="0.4921259845"/>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K141"/>
  <sheetViews>
    <sheetView zoomScale="70" zoomScaleNormal="70" workbookViewId="0" topLeftCell="A89">
      <selection activeCell="E100" sqref="E100"/>
    </sheetView>
  </sheetViews>
  <sheetFormatPr defaultColWidth="11.421875" defaultRowHeight="12.75"/>
  <cols>
    <col min="1" max="1" width="8.00390625" style="127" customWidth="1"/>
    <col min="2" max="2" width="45.00390625" style="68" customWidth="1"/>
    <col min="3" max="3" width="26.140625" style="128" customWidth="1"/>
    <col min="4" max="4" width="2.140625" style="68" customWidth="1"/>
    <col min="5" max="5" width="14.00390625" style="68" customWidth="1"/>
    <col min="6" max="6" width="2.7109375" style="129" customWidth="1"/>
    <col min="7" max="7" width="6.28125" style="0" customWidth="1"/>
    <col min="8" max="8" width="41.57421875" style="0" customWidth="1"/>
    <col min="9" max="9" width="22.421875" style="0" customWidth="1"/>
    <col min="10" max="10" width="2.7109375" style="0" customWidth="1"/>
  </cols>
  <sheetData>
    <row r="1" spans="1:9" s="1" customFormat="1" ht="15.75">
      <c r="A1" s="41" t="s">
        <v>791</v>
      </c>
      <c r="B1" s="42"/>
      <c r="C1" s="43"/>
      <c r="D1" s="42"/>
      <c r="E1" s="42"/>
      <c r="F1" s="42"/>
      <c r="G1"/>
      <c r="H1"/>
      <c r="I1"/>
    </row>
    <row r="2" spans="1:9" s="1" customFormat="1" ht="15.75">
      <c r="A2" s="44" t="s">
        <v>137</v>
      </c>
      <c r="B2" s="42"/>
      <c r="C2" s="43"/>
      <c r="D2" s="42"/>
      <c r="E2" s="42"/>
      <c r="F2" s="42"/>
      <c r="G2"/>
      <c r="H2"/>
      <c r="I2"/>
    </row>
    <row r="3" spans="1:9" s="1" customFormat="1" ht="12.75">
      <c r="A3" s="45"/>
      <c r="B3" s="45"/>
      <c r="C3" s="45"/>
      <c r="D3" s="46"/>
      <c r="E3" s="84"/>
      <c r="F3" s="45"/>
      <c r="G3"/>
      <c r="H3"/>
      <c r="I3"/>
    </row>
    <row r="4" spans="1:6" ht="15">
      <c r="A4" s="47" t="s">
        <v>671</v>
      </c>
      <c r="B4" s="48"/>
      <c r="C4" s="49"/>
      <c r="D4" s="46"/>
      <c r="E4" s="46"/>
      <c r="F4" s="50"/>
    </row>
    <row r="5" spans="1:6" ht="15">
      <c r="A5" s="47"/>
      <c r="B5" s="48"/>
      <c r="C5" s="49"/>
      <c r="D5" s="46"/>
      <c r="E5" s="46"/>
      <c r="F5" s="50"/>
    </row>
    <row r="6" spans="1:6" s="3" customFormat="1" ht="12.75">
      <c r="A6" s="55" t="s">
        <v>515</v>
      </c>
      <c r="B6" s="368" t="s">
        <v>792</v>
      </c>
      <c r="C6" s="49" t="s">
        <v>310</v>
      </c>
      <c r="D6" s="53"/>
      <c r="E6" s="369">
        <f>DRG!H8</f>
        <v>0</v>
      </c>
      <c r="F6" s="53" t="s">
        <v>467</v>
      </c>
    </row>
    <row r="7" spans="1:6" ht="12.75">
      <c r="A7" s="58" t="s">
        <v>427</v>
      </c>
      <c r="B7" s="61" t="s">
        <v>233</v>
      </c>
      <c r="C7" s="49" t="s">
        <v>116</v>
      </c>
      <c r="D7" s="46"/>
      <c r="E7" s="301">
        <f>DRG!G44</f>
        <v>0</v>
      </c>
      <c r="F7" s="53" t="s">
        <v>467</v>
      </c>
    </row>
    <row r="8" spans="1:6" ht="25.5">
      <c r="A8" s="58" t="s">
        <v>428</v>
      </c>
      <c r="B8" s="61" t="s">
        <v>234</v>
      </c>
      <c r="C8" s="49" t="s">
        <v>116</v>
      </c>
      <c r="D8" s="46"/>
      <c r="E8" s="301">
        <f>DRG!G58</f>
        <v>0</v>
      </c>
      <c r="F8" s="53" t="s">
        <v>467</v>
      </c>
    </row>
    <row r="9" spans="1:6" ht="25.5">
      <c r="A9" s="51" t="s">
        <v>516</v>
      </c>
      <c r="B9" s="54" t="s">
        <v>85</v>
      </c>
      <c r="C9" s="49"/>
      <c r="D9" s="46"/>
      <c r="E9" s="302">
        <f>'Anl.2 FPV'!E7+'Anl.2 FPV'!E51</f>
        <v>0</v>
      </c>
      <c r="F9" s="53" t="s">
        <v>467</v>
      </c>
    </row>
    <row r="10" spans="1:6" s="9" customFormat="1" ht="25.5">
      <c r="A10" s="55" t="s">
        <v>523</v>
      </c>
      <c r="B10" s="56" t="s">
        <v>524</v>
      </c>
      <c r="C10" s="49"/>
      <c r="D10" s="57"/>
      <c r="E10" s="303">
        <f>'Anl.2 FPV'!E7-'Anl.2 FPV'!E43</f>
        <v>0</v>
      </c>
      <c r="F10" s="53" t="s">
        <v>467</v>
      </c>
    </row>
    <row r="11" spans="1:6" ht="25.5">
      <c r="A11" s="58" t="s">
        <v>429</v>
      </c>
      <c r="B11" s="61" t="s">
        <v>228</v>
      </c>
      <c r="C11" s="49"/>
      <c r="D11" s="46"/>
      <c r="E11" s="301">
        <f>'Anl.2 FPV'!E51</f>
        <v>0</v>
      </c>
      <c r="F11" s="53" t="s">
        <v>467</v>
      </c>
    </row>
    <row r="12" spans="1:6" s="12" customFormat="1" ht="25.5">
      <c r="A12" s="86" t="s">
        <v>128</v>
      </c>
      <c r="B12" s="59" t="s">
        <v>86</v>
      </c>
      <c r="C12" s="357" t="s">
        <v>118</v>
      </c>
      <c r="D12" s="60"/>
      <c r="E12" s="304">
        <f>E6+E9</f>
        <v>0</v>
      </c>
      <c r="F12" s="60" t="s">
        <v>467</v>
      </c>
    </row>
    <row r="13" ht="12.75"/>
    <row r="14" spans="1:6" s="12" customFormat="1" ht="25.5">
      <c r="A14" s="86" t="s">
        <v>161</v>
      </c>
      <c r="B14" s="358" t="s">
        <v>203</v>
      </c>
      <c r="C14" s="357"/>
      <c r="D14" s="60"/>
      <c r="E14" s="359">
        <f>'Anl.3 FPV_Tag'!E66+'Anl.3 FPV_Tag_ÜL'!E59+'Anl.3 FPV_Fall'!E54+'Anl.3 FPV_Fall_ÜL'!E48+'Anl.4 FPV'!G152+'Anl.4 FPV_ÜL'!G129</f>
        <v>0</v>
      </c>
      <c r="F14" s="60" t="s">
        <v>467</v>
      </c>
    </row>
    <row r="15" spans="1:6" ht="12.75">
      <c r="A15" s="49"/>
      <c r="B15" s="49"/>
      <c r="C15" s="49"/>
      <c r="D15" s="45"/>
      <c r="E15" s="84"/>
      <c r="F15" s="45"/>
    </row>
    <row r="16" spans="1:6" ht="12.75">
      <c r="A16" s="51" t="s">
        <v>517</v>
      </c>
      <c r="B16" s="52" t="s">
        <v>135</v>
      </c>
      <c r="C16" s="49" t="s">
        <v>468</v>
      </c>
      <c r="D16" s="46"/>
      <c r="E16" s="305">
        <f>DRG!F8</f>
        <v>0</v>
      </c>
      <c r="F16" s="53"/>
    </row>
    <row r="17" spans="1:6" ht="12.75">
      <c r="A17" s="51" t="s">
        <v>518</v>
      </c>
      <c r="B17" s="52" t="s">
        <v>165</v>
      </c>
      <c r="C17" s="49" t="s">
        <v>470</v>
      </c>
      <c r="D17" s="46"/>
      <c r="E17" s="306">
        <f>DRG!E8</f>
        <v>0</v>
      </c>
      <c r="F17" s="53"/>
    </row>
    <row r="18" spans="1:6" ht="12.75">
      <c r="A18" s="51" t="s">
        <v>162</v>
      </c>
      <c r="B18" s="52" t="s">
        <v>138</v>
      </c>
      <c r="C18" s="49" t="s">
        <v>526</v>
      </c>
      <c r="D18" s="46"/>
      <c r="E18" s="62" t="e">
        <f>IF(OR(E16="",E17=""),"",E16/E17)</f>
        <v>#DIV/0!</v>
      </c>
      <c r="F18" s="53"/>
    </row>
    <row r="19" spans="1:6" ht="12.75">
      <c r="A19" s="63" t="s">
        <v>214</v>
      </c>
      <c r="B19" s="64" t="s">
        <v>136</v>
      </c>
      <c r="C19" s="65" t="s">
        <v>308</v>
      </c>
      <c r="D19" s="66"/>
      <c r="E19" s="307" t="e">
        <f>IF(OR(E6="",E16=""),"",E6/E16)</f>
        <v>#DIV/0!</v>
      </c>
      <c r="F19" s="66" t="s">
        <v>467</v>
      </c>
    </row>
    <row r="20" spans="1:6" ht="12.75">
      <c r="A20" s="51"/>
      <c r="B20" s="48"/>
      <c r="C20" s="49"/>
      <c r="D20" s="46"/>
      <c r="E20" s="308"/>
      <c r="F20" s="53"/>
    </row>
    <row r="21" spans="1:6" s="12" customFormat="1" ht="12.75">
      <c r="A21" s="360" t="s">
        <v>163</v>
      </c>
      <c r="B21" s="80" t="s">
        <v>117</v>
      </c>
      <c r="C21" s="357" t="s">
        <v>309</v>
      </c>
      <c r="D21" s="60"/>
      <c r="E21" s="359">
        <f>SUM(E22:E23)</f>
        <v>0</v>
      </c>
      <c r="F21" s="60" t="s">
        <v>467</v>
      </c>
    </row>
    <row r="22" spans="1:6" ht="12.75">
      <c r="A22" s="51" t="s">
        <v>164</v>
      </c>
      <c r="B22" s="48" t="s">
        <v>166</v>
      </c>
      <c r="C22" s="49"/>
      <c r="D22" s="46"/>
      <c r="E22" s="301">
        <f>DRG!H9</f>
        <v>0</v>
      </c>
      <c r="F22" s="53" t="s">
        <v>467</v>
      </c>
    </row>
    <row r="23" spans="1:6" ht="12.75">
      <c r="A23" s="51" t="s">
        <v>600</v>
      </c>
      <c r="B23" s="48" t="s">
        <v>167</v>
      </c>
      <c r="C23" s="49"/>
      <c r="D23" s="46"/>
      <c r="E23" s="301">
        <f>'Anl.2 FPV_ÜL'!E7+'Anl.2 FPV_ÜL'!E48</f>
        <v>0</v>
      </c>
      <c r="F23" s="53" t="s">
        <v>467</v>
      </c>
    </row>
    <row r="24" spans="1:6" ht="25.5">
      <c r="A24" s="51" t="s">
        <v>423</v>
      </c>
      <c r="B24" s="56" t="s">
        <v>524</v>
      </c>
      <c r="C24" s="49"/>
      <c r="D24" s="46"/>
      <c r="E24" s="301">
        <f>'Anl.2 FPV_ÜL'!E7-'Anl.2 FPV_ÜL'!E40</f>
        <v>0</v>
      </c>
      <c r="F24" s="53" t="s">
        <v>467</v>
      </c>
    </row>
    <row r="25" spans="1:6" ht="12.75">
      <c r="A25" s="51"/>
      <c r="B25" s="48"/>
      <c r="C25" s="49"/>
      <c r="D25" s="45"/>
      <c r="E25" s="84"/>
      <c r="F25" s="53"/>
    </row>
    <row r="26" spans="1:6" s="3" customFormat="1" ht="15">
      <c r="A26" s="47" t="s">
        <v>672</v>
      </c>
      <c r="B26" s="81"/>
      <c r="C26" s="49"/>
      <c r="D26" s="53"/>
      <c r="E26" s="370"/>
      <c r="F26" s="53"/>
    </row>
    <row r="27" spans="1:6" ht="15">
      <c r="A27" s="47"/>
      <c r="B27" s="48"/>
      <c r="C27" s="49"/>
      <c r="D27" s="46"/>
      <c r="E27" s="309"/>
      <c r="F27" s="53"/>
    </row>
    <row r="28" spans="1:6" ht="12.75">
      <c r="A28" s="51" t="s">
        <v>305</v>
      </c>
      <c r="B28" s="48" t="s">
        <v>424</v>
      </c>
      <c r="C28" s="49"/>
      <c r="D28" s="46"/>
      <c r="E28" s="302">
        <f>DRG!H17-DRG!H16</f>
        <v>0</v>
      </c>
      <c r="F28" s="53" t="s">
        <v>467</v>
      </c>
    </row>
    <row r="29" spans="1:6" ht="12.75">
      <c r="A29" s="51"/>
      <c r="B29" s="48" t="s">
        <v>678</v>
      </c>
      <c r="C29" s="49"/>
      <c r="D29" s="46"/>
      <c r="E29" s="330"/>
      <c r="F29" s="53"/>
    </row>
    <row r="30" spans="1:6" ht="12.75">
      <c r="A30" s="58" t="s">
        <v>425</v>
      </c>
      <c r="B30" s="61" t="s">
        <v>168</v>
      </c>
      <c r="C30" s="49" t="s">
        <v>116</v>
      </c>
      <c r="D30" s="46"/>
      <c r="E30" s="301">
        <f>DRG!J44</f>
        <v>0</v>
      </c>
      <c r="F30" s="53" t="s">
        <v>467</v>
      </c>
    </row>
    <row r="31" spans="1:6" ht="25.5">
      <c r="A31" s="51" t="s">
        <v>426</v>
      </c>
      <c r="B31" s="61" t="s">
        <v>169</v>
      </c>
      <c r="C31" s="49" t="s">
        <v>116</v>
      </c>
      <c r="D31" s="46"/>
      <c r="E31" s="301">
        <f>DRG!J58</f>
        <v>0</v>
      </c>
      <c r="F31" s="53" t="s">
        <v>467</v>
      </c>
    </row>
    <row r="32" spans="1:6" ht="12.75">
      <c r="A32" s="58"/>
      <c r="B32" s="48"/>
      <c r="C32" s="49"/>
      <c r="D32" s="46"/>
      <c r="E32" s="308"/>
      <c r="F32" s="67"/>
    </row>
    <row r="33" spans="1:6" ht="25.5">
      <c r="A33" s="51" t="s">
        <v>519</v>
      </c>
      <c r="B33" s="54" t="s">
        <v>430</v>
      </c>
      <c r="C33" s="130"/>
      <c r="D33" s="46"/>
      <c r="E33" s="302">
        <f>'Anl.2 FPV'!H7+'Anl.2 FPV'!H51</f>
        <v>0</v>
      </c>
      <c r="F33" s="53" t="s">
        <v>467</v>
      </c>
    </row>
    <row r="34" spans="1:6" s="9" customFormat="1" ht="25.5">
      <c r="A34" s="55" t="s">
        <v>431</v>
      </c>
      <c r="B34" s="56" t="s">
        <v>524</v>
      </c>
      <c r="C34" s="49"/>
      <c r="D34" s="69"/>
      <c r="E34" s="310">
        <f>'Anl.2 FPV'!H7-'Anl.2 FPV'!H43</f>
        <v>0</v>
      </c>
      <c r="F34" s="53" t="s">
        <v>467</v>
      </c>
    </row>
    <row r="35" spans="1:6" s="9" customFormat="1" ht="25.5">
      <c r="A35" s="63" t="s">
        <v>432</v>
      </c>
      <c r="B35" s="70" t="s">
        <v>173</v>
      </c>
      <c r="C35" s="49"/>
      <c r="D35" s="57"/>
      <c r="E35" s="301">
        <f>'Anl.2 FPV'!H51</f>
        <v>0</v>
      </c>
      <c r="F35" s="53" t="s">
        <v>467</v>
      </c>
    </row>
    <row r="36" spans="1:6" s="9" customFormat="1" ht="15">
      <c r="A36" s="63"/>
      <c r="B36" s="71"/>
      <c r="C36" s="72"/>
      <c r="D36" s="57"/>
      <c r="E36" s="311"/>
      <c r="F36" s="73"/>
    </row>
    <row r="37" spans="1:6" s="12" customFormat="1" ht="25.5">
      <c r="A37" s="86" t="s">
        <v>433</v>
      </c>
      <c r="B37" s="59" t="s">
        <v>87</v>
      </c>
      <c r="C37" s="353" t="s">
        <v>434</v>
      </c>
      <c r="D37" s="60"/>
      <c r="E37" s="304">
        <f>E28+E33</f>
        <v>0</v>
      </c>
      <c r="F37" s="60" t="s">
        <v>467</v>
      </c>
    </row>
    <row r="38" spans="1:6" ht="12.75">
      <c r="A38" s="58"/>
      <c r="B38" s="59"/>
      <c r="C38" s="74"/>
      <c r="D38" s="46"/>
      <c r="E38" s="308"/>
      <c r="F38" s="60"/>
    </row>
    <row r="39" spans="1:6" s="12" customFormat="1" ht="25.5">
      <c r="A39" s="86" t="s">
        <v>435</v>
      </c>
      <c r="B39" s="59" t="s">
        <v>204</v>
      </c>
      <c r="C39" s="357"/>
      <c r="D39" s="60"/>
      <c r="E39" s="361">
        <f>'Anl.3 FPV_Tag'!M66+'Anl.3 FPV_Tag_ÜL'!G59+'Anl.3 FPV_Fall'!N54+'Anl.3 FPV_Fall_ÜL'!H48+'Anl.4 FPV'!P152+'Anl.4 FPV_ÜL'!J129</f>
        <v>0</v>
      </c>
      <c r="F39" s="60" t="s">
        <v>467</v>
      </c>
    </row>
    <row r="40" spans="1:6" ht="12.75">
      <c r="A40" s="51"/>
      <c r="B40" s="75"/>
      <c r="C40" s="49"/>
      <c r="D40" s="46"/>
      <c r="E40" s="308"/>
      <c r="F40" s="53"/>
    </row>
    <row r="41" spans="1:6" ht="12.75">
      <c r="A41" s="51" t="s">
        <v>170</v>
      </c>
      <c r="B41" s="48" t="s">
        <v>307</v>
      </c>
      <c r="C41" s="49" t="s">
        <v>306</v>
      </c>
      <c r="D41" s="46"/>
      <c r="E41" s="305">
        <f>DRG!F17-DRG!F16</f>
        <v>0</v>
      </c>
      <c r="F41" s="53"/>
    </row>
    <row r="42" spans="1:6" ht="12.75">
      <c r="A42" s="51" t="s">
        <v>436</v>
      </c>
      <c r="B42" s="48" t="s">
        <v>520</v>
      </c>
      <c r="C42" s="49" t="s">
        <v>521</v>
      </c>
      <c r="D42" s="46"/>
      <c r="E42" s="301">
        <f>DRG!E17-DRG!E16</f>
        <v>0</v>
      </c>
      <c r="F42" s="53"/>
    </row>
    <row r="43" spans="1:6" ht="12.75">
      <c r="A43" s="51" t="s">
        <v>437</v>
      </c>
      <c r="B43" s="48" t="s">
        <v>471</v>
      </c>
      <c r="C43" s="49" t="s">
        <v>521</v>
      </c>
      <c r="D43" s="46"/>
      <c r="E43" s="312" t="e">
        <f>IF(OR(E41="",E42=""),"",E41/E42)</f>
        <v>#DIV/0!</v>
      </c>
      <c r="F43" s="53"/>
    </row>
    <row r="44" spans="1:6" ht="12.75">
      <c r="A44" s="51"/>
      <c r="B44" s="48"/>
      <c r="C44" s="49"/>
      <c r="D44" s="46"/>
      <c r="E44" s="313"/>
      <c r="F44" s="53"/>
    </row>
    <row r="45" spans="1:6" s="12" customFormat="1" ht="12.75">
      <c r="A45" s="360" t="s">
        <v>438</v>
      </c>
      <c r="B45" s="80" t="s">
        <v>439</v>
      </c>
      <c r="C45" s="357"/>
      <c r="D45" s="60"/>
      <c r="E45" s="359">
        <f>SUM(E46:E47)</f>
        <v>0</v>
      </c>
      <c r="F45" s="60" t="s">
        <v>467</v>
      </c>
    </row>
    <row r="46" spans="1:6" ht="12.75">
      <c r="A46" s="51" t="s">
        <v>171</v>
      </c>
      <c r="B46" s="48" t="s">
        <v>166</v>
      </c>
      <c r="C46" s="49"/>
      <c r="D46" s="46"/>
      <c r="E46" s="301">
        <f>DRG!H16</f>
        <v>0</v>
      </c>
      <c r="F46" s="53" t="s">
        <v>467</v>
      </c>
    </row>
    <row r="47" spans="1:6" ht="12.75">
      <c r="A47" s="51" t="s">
        <v>172</v>
      </c>
      <c r="B47" s="48" t="s">
        <v>167</v>
      </c>
      <c r="C47" s="49"/>
      <c r="D47" s="46"/>
      <c r="E47" s="301">
        <f>'Anl.2 FPV_ÜL'!H7+'Anl.2 FPV_ÜL'!H48</f>
        <v>0</v>
      </c>
      <c r="F47" s="53" t="s">
        <v>467</v>
      </c>
    </row>
    <row r="48" spans="1:6" ht="25.5">
      <c r="A48" s="51" t="s">
        <v>440</v>
      </c>
      <c r="B48" s="56" t="s">
        <v>524</v>
      </c>
      <c r="C48" s="49"/>
      <c r="D48" s="46"/>
      <c r="E48" s="301">
        <f>'Anl.2 FPV_ÜL'!H7-'Anl.2 FPV_ÜL'!H40</f>
        <v>0</v>
      </c>
      <c r="F48" s="53" t="s">
        <v>467</v>
      </c>
    </row>
    <row r="49" spans="1:6" ht="12.75">
      <c r="A49" s="76"/>
      <c r="B49" s="77"/>
      <c r="C49" s="45"/>
      <c r="D49" s="46"/>
      <c r="E49" s="308"/>
      <c r="F49" s="53"/>
    </row>
    <row r="50" spans="1:6" ht="12.75">
      <c r="A50" s="79"/>
      <c r="B50" s="46"/>
      <c r="C50" s="45"/>
      <c r="D50" s="46"/>
      <c r="E50" s="308"/>
      <c r="F50" s="53"/>
    </row>
    <row r="51" spans="1:6" ht="15">
      <c r="A51" s="47" t="s">
        <v>472</v>
      </c>
      <c r="B51" s="80"/>
      <c r="C51" s="49"/>
      <c r="D51" s="48"/>
      <c r="E51" s="308"/>
      <c r="F51" s="81"/>
    </row>
    <row r="52" spans="1:6" ht="14.25">
      <c r="A52" s="82" t="s">
        <v>313</v>
      </c>
      <c r="B52" s="80"/>
      <c r="C52" s="49"/>
      <c r="D52" s="48"/>
      <c r="E52" s="308"/>
      <c r="F52" s="81"/>
    </row>
    <row r="53" spans="1:6" ht="12.75">
      <c r="A53" s="83" t="s">
        <v>315</v>
      </c>
      <c r="B53" s="51" t="s">
        <v>469</v>
      </c>
      <c r="C53" s="45" t="s">
        <v>525</v>
      </c>
      <c r="D53" s="46"/>
      <c r="E53" s="314" t="e">
        <f>E19</f>
        <v>#DIV/0!</v>
      </c>
      <c r="F53" s="53" t="s">
        <v>467</v>
      </c>
    </row>
    <row r="54" spans="1:6" ht="12.75">
      <c r="A54" s="83" t="s">
        <v>316</v>
      </c>
      <c r="B54" s="46" t="s">
        <v>114</v>
      </c>
      <c r="C54" s="84" t="s">
        <v>441</v>
      </c>
      <c r="D54" s="46"/>
      <c r="E54" s="312">
        <f>E41</f>
        <v>0</v>
      </c>
      <c r="F54" s="53" t="s">
        <v>467</v>
      </c>
    </row>
    <row r="55" spans="1:6" ht="12.75">
      <c r="A55" s="83" t="s">
        <v>317</v>
      </c>
      <c r="B55" s="362" t="s">
        <v>88</v>
      </c>
      <c r="C55" s="45" t="s">
        <v>303</v>
      </c>
      <c r="D55" s="46"/>
      <c r="E55" s="315" t="e">
        <f>IF(E53="",0,E53*E54)</f>
        <v>#DIV/0!</v>
      </c>
      <c r="F55" s="53" t="s">
        <v>467</v>
      </c>
    </row>
    <row r="56" spans="1:6" ht="12.75">
      <c r="A56" s="83"/>
      <c r="B56" s="83"/>
      <c r="C56" s="45"/>
      <c r="D56" s="46"/>
      <c r="E56" s="316"/>
      <c r="F56" s="53"/>
    </row>
    <row r="57" spans="1:6" ht="12.75">
      <c r="A57" s="83" t="s">
        <v>318</v>
      </c>
      <c r="B57" s="85" t="s">
        <v>115</v>
      </c>
      <c r="C57" s="45" t="s">
        <v>442</v>
      </c>
      <c r="D57" s="46"/>
      <c r="E57" s="95">
        <f>E28</f>
        <v>0</v>
      </c>
      <c r="F57" s="53" t="s">
        <v>467</v>
      </c>
    </row>
    <row r="58" spans="1:6" ht="12.75">
      <c r="A58" s="83"/>
      <c r="B58" s="85"/>
      <c r="C58" s="45"/>
      <c r="D58" s="46"/>
      <c r="E58" s="95"/>
      <c r="F58" s="53"/>
    </row>
    <row r="59" spans="1:6" ht="12.75">
      <c r="A59" s="83" t="s">
        <v>319</v>
      </c>
      <c r="B59" s="86" t="s">
        <v>119</v>
      </c>
      <c r="C59" s="74" t="s">
        <v>263</v>
      </c>
      <c r="D59" s="48"/>
      <c r="E59" s="304" t="e">
        <f>IF(E55=0,0,E55-E57)</f>
        <v>#DIV/0!</v>
      </c>
      <c r="F59" s="60" t="s">
        <v>467</v>
      </c>
    </row>
    <row r="60" spans="1:6" ht="12.75">
      <c r="A60" s="83"/>
      <c r="B60" s="86"/>
      <c r="C60" s="74"/>
      <c r="D60" s="48"/>
      <c r="E60" s="317"/>
      <c r="F60" s="60"/>
    </row>
    <row r="61" spans="1:6" ht="12.75">
      <c r="A61" s="87"/>
      <c r="B61" s="86"/>
      <c r="C61" s="74"/>
      <c r="D61" s="48"/>
      <c r="E61" s="317"/>
      <c r="F61" s="60"/>
    </row>
    <row r="62" spans="1:6" ht="14.25">
      <c r="A62" s="82" t="s">
        <v>314</v>
      </c>
      <c r="B62" s="80"/>
      <c r="C62" s="49"/>
      <c r="D62" s="48"/>
      <c r="E62" s="308"/>
      <c r="F62" s="81"/>
    </row>
    <row r="63" spans="1:6" ht="25.5">
      <c r="A63" s="83" t="s">
        <v>321</v>
      </c>
      <c r="B63" s="363" t="s">
        <v>320</v>
      </c>
      <c r="C63" s="74"/>
      <c r="D63" s="48"/>
      <c r="E63" s="91">
        <f>'Anl.3 FPV_Tag'!N66+'Anl.3 FPV_Fall'!O54+'Anl.4 FPV'!Q152+'Anl.3 FPV_Tag_ÜL'!G59+'Anl.3 FPV_Fall_ÜL'!H48+'Anl.4 FPV_ÜL'!J129</f>
        <v>0</v>
      </c>
      <c r="F63" s="53" t="s">
        <v>467</v>
      </c>
    </row>
    <row r="64" spans="1:6" ht="25.5">
      <c r="A64" s="88" t="s">
        <v>322</v>
      </c>
      <c r="B64" s="89" t="s">
        <v>323</v>
      </c>
      <c r="C64" s="84" t="s">
        <v>443</v>
      </c>
      <c r="D64" s="48"/>
      <c r="E64" s="95">
        <f>E39</f>
        <v>0</v>
      </c>
      <c r="F64" s="53" t="s">
        <v>467</v>
      </c>
    </row>
    <row r="65" spans="1:6" ht="12.75">
      <c r="A65" s="83"/>
      <c r="B65" s="89"/>
      <c r="C65" s="49"/>
      <c r="D65" s="48"/>
      <c r="E65" s="308"/>
      <c r="F65" s="81"/>
    </row>
    <row r="66" spans="1:6" ht="12.75">
      <c r="A66" s="83" t="s">
        <v>444</v>
      </c>
      <c r="B66" s="86" t="s">
        <v>119</v>
      </c>
      <c r="C66" s="49" t="s">
        <v>445</v>
      </c>
      <c r="D66" s="48"/>
      <c r="E66" s="304">
        <f>E63-E64</f>
        <v>0</v>
      </c>
      <c r="F66" s="60" t="s">
        <v>467</v>
      </c>
    </row>
    <row r="67" spans="1:6" ht="12.75">
      <c r="A67" s="83"/>
      <c r="B67" s="86"/>
      <c r="C67" s="49"/>
      <c r="D67" s="48"/>
      <c r="E67" s="317"/>
      <c r="F67" s="60"/>
    </row>
    <row r="68" spans="1:6" ht="12.75">
      <c r="A68" s="83"/>
      <c r="B68" s="86"/>
      <c r="C68" s="49"/>
      <c r="D68" s="48"/>
      <c r="E68" s="317"/>
      <c r="F68" s="60"/>
    </row>
    <row r="69" spans="1:6" s="3" customFormat="1" ht="14.25">
      <c r="A69" s="82" t="s">
        <v>448</v>
      </c>
      <c r="B69" s="80"/>
      <c r="C69" s="49"/>
      <c r="D69" s="81"/>
      <c r="E69" s="317"/>
      <c r="F69" s="60"/>
    </row>
    <row r="70" spans="1:6" s="3" customFormat="1" ht="25.5">
      <c r="A70" s="382" t="s">
        <v>449</v>
      </c>
      <c r="B70" s="363" t="s">
        <v>446</v>
      </c>
      <c r="C70" s="49"/>
      <c r="D70" s="81"/>
      <c r="E70" s="95">
        <f>NUB!N34</f>
        <v>0</v>
      </c>
      <c r="F70" s="53" t="s">
        <v>467</v>
      </c>
    </row>
    <row r="71" spans="1:6" s="3" customFormat="1" ht="25.5">
      <c r="A71" s="375" t="s">
        <v>450</v>
      </c>
      <c r="B71" s="363" t="s">
        <v>447</v>
      </c>
      <c r="C71" s="49"/>
      <c r="D71" s="81"/>
      <c r="E71" s="95">
        <f>NUB!M34</f>
        <v>0</v>
      </c>
      <c r="F71" s="53" t="s">
        <v>467</v>
      </c>
    </row>
    <row r="72" spans="1:6" s="3" customFormat="1" ht="12.75">
      <c r="A72" s="382"/>
      <c r="B72" s="363"/>
      <c r="C72" s="49"/>
      <c r="D72" s="81"/>
      <c r="E72" s="383"/>
      <c r="F72" s="81"/>
    </row>
    <row r="73" spans="1:6" s="3" customFormat="1" ht="12.75">
      <c r="A73" s="382" t="s">
        <v>451</v>
      </c>
      <c r="B73" s="86" t="s">
        <v>119</v>
      </c>
      <c r="C73" s="49"/>
      <c r="D73" s="81"/>
      <c r="E73" s="304">
        <f>E70-E71</f>
        <v>0</v>
      </c>
      <c r="F73" s="60" t="s">
        <v>467</v>
      </c>
    </row>
    <row r="74" spans="1:6" ht="12.75">
      <c r="A74" s="83"/>
      <c r="B74" s="86"/>
      <c r="C74" s="49"/>
      <c r="D74" s="48"/>
      <c r="E74" s="308"/>
      <c r="F74" s="81"/>
    </row>
    <row r="75" spans="1:6" ht="15">
      <c r="A75" s="47" t="s">
        <v>121</v>
      </c>
      <c r="B75" s="48"/>
      <c r="C75" s="49"/>
      <c r="D75" s="48"/>
      <c r="E75" s="308"/>
      <c r="F75" s="81"/>
    </row>
    <row r="76" spans="1:6" s="3" customFormat="1" ht="25.5">
      <c r="A76" s="55" t="s">
        <v>235</v>
      </c>
      <c r="B76" s="90" t="s">
        <v>452</v>
      </c>
      <c r="C76" s="84" t="s">
        <v>454</v>
      </c>
      <c r="D76" s="81"/>
      <c r="E76" s="95">
        <f>IF(E37=0,0,E37+E45+E59)</f>
        <v>0</v>
      </c>
      <c r="F76" s="81" t="s">
        <v>467</v>
      </c>
    </row>
    <row r="77" spans="1:7" s="3" customFormat="1" ht="25.5">
      <c r="A77" s="380" t="s">
        <v>236</v>
      </c>
      <c r="B77" s="90" t="s">
        <v>453</v>
      </c>
      <c r="C77" s="49" t="s">
        <v>455</v>
      </c>
      <c r="D77" s="81"/>
      <c r="E77" s="95">
        <f>E12+E21</f>
        <v>0</v>
      </c>
      <c r="F77" s="53" t="s">
        <v>467</v>
      </c>
      <c r="G77" s="381"/>
    </row>
    <row r="78" spans="1:7" ht="12.75">
      <c r="A78" s="51"/>
      <c r="B78" s="90"/>
      <c r="C78" s="65"/>
      <c r="D78" s="48"/>
      <c r="E78" s="91"/>
      <c r="F78" s="81"/>
      <c r="G78" s="11"/>
    </row>
    <row r="79" spans="1:7" ht="12.75">
      <c r="A79" s="51" t="s">
        <v>215</v>
      </c>
      <c r="B79" s="92" t="s">
        <v>120</v>
      </c>
      <c r="C79" s="65" t="s">
        <v>237</v>
      </c>
      <c r="D79" s="48"/>
      <c r="E79" s="318">
        <f>E76-E77</f>
        <v>0</v>
      </c>
      <c r="F79" s="60" t="s">
        <v>467</v>
      </c>
      <c r="G79" s="11"/>
    </row>
    <row r="80" spans="1:7" ht="38.25">
      <c r="A80" s="58" t="s">
        <v>342</v>
      </c>
      <c r="B80" s="56" t="s">
        <v>740</v>
      </c>
      <c r="C80" s="333" t="s">
        <v>343</v>
      </c>
      <c r="D80" s="48"/>
      <c r="E80" s="332" t="e">
        <f>(E55+E46-E30-E31)-(E6+E22-E7-E8)</f>
        <v>#DIV/0!</v>
      </c>
      <c r="F80" s="53" t="s">
        <v>467</v>
      </c>
      <c r="G80" s="11"/>
    </row>
    <row r="81" spans="1:7" ht="25.5">
      <c r="A81" s="51" t="s">
        <v>346</v>
      </c>
      <c r="B81" s="56" t="s">
        <v>741</v>
      </c>
      <c r="C81" s="333" t="s">
        <v>344</v>
      </c>
      <c r="D81" s="48"/>
      <c r="E81" s="332">
        <f>E30-E7</f>
        <v>0</v>
      </c>
      <c r="F81" s="53" t="s">
        <v>467</v>
      </c>
      <c r="G81" s="11"/>
    </row>
    <row r="82" spans="1:7" ht="25.5">
      <c r="A82" s="51" t="s">
        <v>347</v>
      </c>
      <c r="B82" s="56" t="s">
        <v>742</v>
      </c>
      <c r="C82" s="333" t="s">
        <v>345</v>
      </c>
      <c r="D82" s="48"/>
      <c r="E82" s="332">
        <f>E31-E8</f>
        <v>0</v>
      </c>
      <c r="F82" s="53" t="s">
        <v>467</v>
      </c>
      <c r="G82" s="11"/>
    </row>
    <row r="83" spans="1:7" ht="38.25">
      <c r="A83" s="58" t="s">
        <v>348</v>
      </c>
      <c r="B83" s="56" t="s">
        <v>744</v>
      </c>
      <c r="C83" s="333" t="s">
        <v>349</v>
      </c>
      <c r="D83" s="48"/>
      <c r="E83" s="332">
        <f>(E33-E34+E47-E48)-(E9-E10+E23-E24)</f>
        <v>0</v>
      </c>
      <c r="F83" s="53" t="s">
        <v>467</v>
      </c>
      <c r="G83" s="11"/>
    </row>
    <row r="84" spans="1:7" ht="25.5">
      <c r="A84" s="58" t="s">
        <v>374</v>
      </c>
      <c r="B84" s="56" t="s">
        <v>743</v>
      </c>
      <c r="C84" s="65" t="s">
        <v>350</v>
      </c>
      <c r="D84" s="48"/>
      <c r="E84" s="332">
        <f>(E34+E48)-(E10+E24)</f>
        <v>0</v>
      </c>
      <c r="F84" s="53" t="s">
        <v>467</v>
      </c>
      <c r="G84" s="11"/>
    </row>
    <row r="85" spans="1:7" ht="12.75">
      <c r="A85" s="51"/>
      <c r="B85" s="90"/>
      <c r="C85" s="65"/>
      <c r="D85" s="48"/>
      <c r="E85" s="319"/>
      <c r="F85" s="81"/>
      <c r="G85" s="11"/>
    </row>
    <row r="86" spans="1:6" ht="18" customHeight="1">
      <c r="A86" s="47" t="s">
        <v>122</v>
      </c>
      <c r="B86" s="48"/>
      <c r="C86" s="49"/>
      <c r="D86" s="48"/>
      <c r="E86" s="321"/>
      <c r="F86" s="81"/>
    </row>
    <row r="87" spans="1:6" s="3" customFormat="1" ht="18.75" customHeight="1">
      <c r="A87" s="82" t="s">
        <v>354</v>
      </c>
      <c r="B87" s="81"/>
      <c r="C87" s="49"/>
      <c r="D87" s="81"/>
      <c r="E87" s="322"/>
      <c r="F87" s="81"/>
    </row>
    <row r="88" spans="1:6" ht="12.75">
      <c r="A88" s="93" t="s">
        <v>123</v>
      </c>
      <c r="B88" s="48" t="s">
        <v>112</v>
      </c>
      <c r="C88" s="49" t="s">
        <v>216</v>
      </c>
      <c r="D88" s="48"/>
      <c r="E88" s="91">
        <f>IF(E79&lt;0,E79,"")</f>
      </c>
      <c r="F88" s="53" t="s">
        <v>467</v>
      </c>
    </row>
    <row r="89" spans="1:6" s="339" customFormat="1" ht="25.5">
      <c r="A89" s="94" t="s">
        <v>341</v>
      </c>
      <c r="B89" s="337" t="s">
        <v>351</v>
      </c>
      <c r="C89" s="74" t="s">
        <v>970</v>
      </c>
      <c r="D89" s="337"/>
      <c r="E89" s="335">
        <f>IF(AND(E88&lt;0,E84&gt;0),E88,IF(AND(E88&lt;0,E84&lt;=0),E88-E84,0))</f>
        <v>0</v>
      </c>
      <c r="F89" s="331" t="s">
        <v>467</v>
      </c>
    </row>
    <row r="90" spans="1:6" ht="25.5">
      <c r="A90" s="94" t="s">
        <v>131</v>
      </c>
      <c r="B90" s="61" t="s">
        <v>127</v>
      </c>
      <c r="C90" s="49" t="s">
        <v>353</v>
      </c>
      <c r="D90" s="48"/>
      <c r="E90" s="320">
        <f>IF(E89&gt;=0,0,IF(E82&gt;=0,0,IF((E82&gt;E89),DRG!N58,(E89*-DRG!L58))))</f>
        <v>0</v>
      </c>
      <c r="F90" s="53" t="s">
        <v>467</v>
      </c>
    </row>
    <row r="91" spans="1:6" ht="25.5">
      <c r="A91" s="94" t="s">
        <v>145</v>
      </c>
      <c r="B91" s="61" t="s">
        <v>130</v>
      </c>
      <c r="C91" s="49" t="s">
        <v>663</v>
      </c>
      <c r="D91" s="48"/>
      <c r="E91" s="320">
        <f>IF(E89&gt;=0,0,IF(AND(E82&lt;=0,E89-E82&lt;=0),(E89-E82)*-0.2,0))</f>
        <v>0</v>
      </c>
      <c r="F91" s="53" t="s">
        <v>467</v>
      </c>
    </row>
    <row r="92" spans="1:6" ht="12.75">
      <c r="A92" s="93" t="s">
        <v>146</v>
      </c>
      <c r="B92" s="80" t="s">
        <v>475</v>
      </c>
      <c r="C92" s="49" t="s">
        <v>147</v>
      </c>
      <c r="D92" s="48"/>
      <c r="E92" s="304">
        <f>IF(E88="","",(E90+E91))</f>
      </c>
      <c r="F92" s="60" t="s">
        <v>467</v>
      </c>
    </row>
    <row r="93" spans="1:6" ht="12.75">
      <c r="A93" s="93"/>
      <c r="B93" s="48"/>
      <c r="C93" s="49"/>
      <c r="D93" s="48"/>
      <c r="E93" s="321"/>
      <c r="F93" s="81"/>
    </row>
    <row r="94" spans="1:6" s="3" customFormat="1" ht="15">
      <c r="A94" s="82" t="s">
        <v>355</v>
      </c>
      <c r="B94" s="81"/>
      <c r="C94" s="49"/>
      <c r="D94" s="81"/>
      <c r="E94" s="322"/>
      <c r="F94" s="81"/>
    </row>
    <row r="95" spans="1:6" s="3" customFormat="1" ht="18" customHeight="1">
      <c r="A95" s="93" t="s">
        <v>124</v>
      </c>
      <c r="B95" s="48" t="s">
        <v>113</v>
      </c>
      <c r="C95" s="49" t="s">
        <v>217</v>
      </c>
      <c r="D95" s="81"/>
      <c r="E95" s="320">
        <f>IF(E79&gt;0,E79,0)</f>
        <v>0</v>
      </c>
      <c r="F95" s="53" t="s">
        <v>467</v>
      </c>
    </row>
    <row r="96" spans="1:6" s="3" customFormat="1" ht="24" customHeight="1">
      <c r="A96" s="93" t="s">
        <v>125</v>
      </c>
      <c r="B96" s="48" t="s">
        <v>361</v>
      </c>
      <c r="C96" s="74" t="s">
        <v>373</v>
      </c>
      <c r="D96" s="81"/>
      <c r="E96" s="320">
        <f>IF(E95&lt;=0,0,IF((E80+E81+E82)&lt;=0,0,IF((E80+E81+E82)&lt;=E95,E80+E81+E82,E95)))</f>
        <v>0</v>
      </c>
      <c r="F96" s="53" t="s">
        <v>467</v>
      </c>
    </row>
    <row r="97" spans="1:7" ht="12.75">
      <c r="A97" s="83" t="s">
        <v>365</v>
      </c>
      <c r="B97" s="46" t="s">
        <v>473</v>
      </c>
      <c r="C97" s="45" t="s">
        <v>358</v>
      </c>
      <c r="D97" s="46"/>
      <c r="E97" s="91">
        <f>IF(E95&lt;=0,0,IF(E42-E17&gt;0,E42-E17,0))</f>
        <v>0</v>
      </c>
      <c r="F97" s="53"/>
      <c r="G97" s="11"/>
    </row>
    <row r="98" spans="1:8" ht="15.75" customHeight="1">
      <c r="A98" s="83" t="s">
        <v>366</v>
      </c>
      <c r="B98" s="46" t="s">
        <v>359</v>
      </c>
      <c r="C98" s="45" t="s">
        <v>362</v>
      </c>
      <c r="D98" s="46"/>
      <c r="E98" s="95" t="e">
        <f>IF((E97*E18*E19)&lt;=E96,E97*E18*E19,E96)</f>
        <v>#DIV/0!</v>
      </c>
      <c r="F98" s="53" t="s">
        <v>467</v>
      </c>
      <c r="G98" s="11"/>
      <c r="H98" s="12" t="s">
        <v>547</v>
      </c>
    </row>
    <row r="99" spans="1:11" ht="40.5" customHeight="1">
      <c r="A99" s="375" t="s">
        <v>367</v>
      </c>
      <c r="B99" s="331" t="s">
        <v>360</v>
      </c>
      <c r="C99" s="376" t="s">
        <v>546</v>
      </c>
      <c r="D99" s="331"/>
      <c r="E99" s="377"/>
      <c r="F99" s="331" t="s">
        <v>467</v>
      </c>
      <c r="G99" s="378"/>
      <c r="H99" s="580" t="s">
        <v>548</v>
      </c>
      <c r="I99" s="376" t="s">
        <v>126</v>
      </c>
      <c r="J99" s="46"/>
      <c r="K99" s="95" t="e">
        <f>IF((E96-E98)&lt;=0,0,IF(E81&lt;=0,0,IF((DRG!H44-DRG!E44)&gt;0,E81-(DRG!H44-DRG!E44)*E18*E19,E81)))</f>
        <v>#DIV/0!</v>
      </c>
    </row>
    <row r="100" spans="1:7" ht="18" customHeight="1">
      <c r="A100" s="88" t="s">
        <v>368</v>
      </c>
      <c r="B100" s="61" t="s">
        <v>200</v>
      </c>
      <c r="C100" s="74" t="s">
        <v>549</v>
      </c>
      <c r="D100" s="334"/>
      <c r="E100" s="335" t="e">
        <f>E96-E98-E99</f>
        <v>#DIV/0!</v>
      </c>
      <c r="F100" s="331" t="s">
        <v>467</v>
      </c>
      <c r="G100" s="336"/>
    </row>
    <row r="101" spans="1:8" s="379" customFormat="1" ht="25.5">
      <c r="A101" s="88" t="s">
        <v>369</v>
      </c>
      <c r="B101" s="61" t="s">
        <v>201</v>
      </c>
      <c r="C101" s="74" t="s">
        <v>202</v>
      </c>
      <c r="D101" s="334"/>
      <c r="E101" s="335" t="e">
        <f>-E100</f>
        <v>#DIV/0!</v>
      </c>
      <c r="F101" s="331" t="s">
        <v>467</v>
      </c>
      <c r="G101" s="336"/>
      <c r="H101" s="489"/>
    </row>
    <row r="102" spans="1:7" s="274" customFormat="1" ht="12.75">
      <c r="A102" s="88" t="s">
        <v>331</v>
      </c>
      <c r="B102" s="61" t="s">
        <v>356</v>
      </c>
      <c r="C102" s="49" t="s">
        <v>357</v>
      </c>
      <c r="D102" s="46"/>
      <c r="E102" s="315">
        <f>IF(E96&lt;=0,0,IF((E96-E100)&lt;=0,0,IF(E81&lt;=0,0,IF((E96-E100-E81)&gt;0,E81*-0.25,(E96-E100)*-0.25))))</f>
        <v>0</v>
      </c>
      <c r="F102" s="53" t="s">
        <v>467</v>
      </c>
      <c r="G102" s="11"/>
    </row>
    <row r="103" spans="1:7" s="274" customFormat="1" ht="25.5">
      <c r="A103" s="88" t="s">
        <v>545</v>
      </c>
      <c r="B103" s="61" t="s">
        <v>363</v>
      </c>
      <c r="C103" s="74" t="s">
        <v>364</v>
      </c>
      <c r="D103" s="46"/>
      <c r="E103" s="315">
        <f>IF(E96&lt;=0,0,IF((E96-E100-E81)&lt;=0,0,IF(E82&lt;=0,0,IF((E96-E100-E81-E82)&gt;0,DRG!N58,(E96-E100-E81)*-DRG!M58))))</f>
        <v>0</v>
      </c>
      <c r="F103" s="53" t="s">
        <v>467</v>
      </c>
      <c r="G103" s="11"/>
    </row>
    <row r="104" spans="1:7" ht="12.75">
      <c r="A104" s="83" t="s">
        <v>332</v>
      </c>
      <c r="B104" s="81" t="s">
        <v>370</v>
      </c>
      <c r="C104" s="97" t="s">
        <v>338</v>
      </c>
      <c r="D104" s="46"/>
      <c r="E104" s="315">
        <f>IF(E96&lt;=0,0,IF((E96-E100-E81-E82)&lt;=0,0,(E96-E100-E81-E82)*-0.65))</f>
        <v>0</v>
      </c>
      <c r="F104" s="53" t="s">
        <v>467</v>
      </c>
      <c r="G104" s="11"/>
    </row>
    <row r="105" spans="1:7" ht="25.5">
      <c r="A105" s="94" t="s">
        <v>371</v>
      </c>
      <c r="B105" s="337" t="s">
        <v>372</v>
      </c>
      <c r="C105" s="74" t="s">
        <v>375</v>
      </c>
      <c r="D105" s="331"/>
      <c r="E105" s="315">
        <f>IF(E95&lt;=0,0,IF((E83+E84)&lt;=0,0,IF((E83+E84)&lt;=E95,E83+E84,E95)))</f>
        <v>0</v>
      </c>
      <c r="F105" s="331" t="s">
        <v>467</v>
      </c>
      <c r="G105" s="338"/>
    </row>
    <row r="106" spans="1:6" ht="25.5" customHeight="1">
      <c r="A106" s="94" t="s">
        <v>376</v>
      </c>
      <c r="B106" s="337" t="s">
        <v>377</v>
      </c>
      <c r="C106" s="74" t="s">
        <v>378</v>
      </c>
      <c r="D106" s="48"/>
      <c r="E106" s="352">
        <f>IF(E105&lt;=0,0,IF(E84&lt;=0,0,IF((E105-E84)&gt;0,E84*-0.25,E105*-0.25)))</f>
        <v>0</v>
      </c>
      <c r="F106" s="53" t="s">
        <v>467</v>
      </c>
    </row>
    <row r="107" spans="1:7" s="339" customFormat="1" ht="30" customHeight="1">
      <c r="A107" s="94" t="s">
        <v>379</v>
      </c>
      <c r="B107" s="337" t="s">
        <v>380</v>
      </c>
      <c r="C107" s="74" t="s">
        <v>381</v>
      </c>
      <c r="D107" s="46"/>
      <c r="E107" s="352">
        <f>IF(E105&lt;=0,0,IF(E83&lt;=0,0,IF((E105-E83)&gt;0,E83*-0.65,E105*-0.65)))</f>
        <v>0</v>
      </c>
      <c r="F107" s="53" t="s">
        <v>467</v>
      </c>
      <c r="G107" s="10"/>
    </row>
    <row r="108" spans="1:7" ht="25.5">
      <c r="A108" s="367" t="s">
        <v>296</v>
      </c>
      <c r="B108" s="358" t="s">
        <v>297</v>
      </c>
      <c r="C108" s="353" t="s">
        <v>333</v>
      </c>
      <c r="D108" s="60"/>
      <c r="E108" s="304" t="e">
        <f>E101+E102+E103+E104+E106+E107</f>
        <v>#DIV/0!</v>
      </c>
      <c r="F108" s="60" t="s">
        <v>467</v>
      </c>
      <c r="G108" s="354"/>
    </row>
    <row r="109" spans="1:7" ht="14.25">
      <c r="A109" s="82"/>
      <c r="B109" s="80"/>
      <c r="C109" s="45"/>
      <c r="D109" s="46"/>
      <c r="E109" s="308"/>
      <c r="F109" s="60"/>
      <c r="G109" s="10"/>
    </row>
    <row r="110" spans="1:7" s="12" customFormat="1" ht="15">
      <c r="A110" s="47" t="s">
        <v>129</v>
      </c>
      <c r="B110" s="46"/>
      <c r="C110" s="45"/>
      <c r="D110" s="46"/>
      <c r="E110" s="308"/>
      <c r="F110" s="53"/>
      <c r="G110"/>
    </row>
    <row r="111" spans="1:7" ht="25.5">
      <c r="A111" s="58" t="s">
        <v>382</v>
      </c>
      <c r="B111" s="340" t="s">
        <v>383</v>
      </c>
      <c r="C111" s="341"/>
      <c r="D111" s="61"/>
      <c r="E111" s="95">
        <f>'Anl.3 FPV_Tag'!N76+'Anl.3 FPV_Tag'!N80</f>
        <v>0</v>
      </c>
      <c r="F111" s="53" t="s">
        <v>467</v>
      </c>
      <c r="G111" s="274"/>
    </row>
    <row r="112" spans="1:6" ht="12.75">
      <c r="A112" s="51" t="s">
        <v>522</v>
      </c>
      <c r="B112" s="78" t="s">
        <v>275</v>
      </c>
      <c r="C112" s="98"/>
      <c r="D112" s="48"/>
      <c r="E112" s="95">
        <f>'Anl.3 FPV_Fall'!O64+'Anl.3 FPV_Fall'!O66</f>
        <v>0</v>
      </c>
      <c r="F112" s="53" t="s">
        <v>467</v>
      </c>
    </row>
    <row r="113" spans="1:7" s="274" customFormat="1" ht="12.75">
      <c r="A113" s="51" t="s">
        <v>276</v>
      </c>
      <c r="B113" s="78" t="s">
        <v>277</v>
      </c>
      <c r="C113" s="98"/>
      <c r="D113" s="46"/>
      <c r="E113" s="95">
        <f>'Anl.4 FPV'!Q162+'Anl.4 FPV'!Q164</f>
        <v>0</v>
      </c>
      <c r="F113" s="53" t="s">
        <v>467</v>
      </c>
      <c r="G113"/>
    </row>
    <row r="114" spans="1:6" ht="25.5">
      <c r="A114" s="88" t="s">
        <v>278</v>
      </c>
      <c r="B114" s="99" t="s">
        <v>304</v>
      </c>
      <c r="C114" s="98" t="s">
        <v>279</v>
      </c>
      <c r="D114" s="46"/>
      <c r="E114" s="304">
        <f>SUM(E111:E113)</f>
        <v>0</v>
      </c>
      <c r="F114" s="60" t="s">
        <v>467</v>
      </c>
    </row>
    <row r="115" spans="1:6" ht="12.75">
      <c r="A115" s="83"/>
      <c r="B115" s="46"/>
      <c r="C115" s="98"/>
      <c r="D115" s="46"/>
      <c r="E115" s="308"/>
      <c r="F115" s="53"/>
    </row>
    <row r="116" spans="1:6" ht="13.5" thickBot="1">
      <c r="A116" s="83"/>
      <c r="B116" s="60"/>
      <c r="C116" s="98"/>
      <c r="D116" s="46"/>
      <c r="E116" s="308"/>
      <c r="F116" s="53"/>
    </row>
    <row r="117" spans="1:7" ht="14.25">
      <c r="A117" s="100"/>
      <c r="B117" s="101"/>
      <c r="C117" s="101"/>
      <c r="D117" s="102"/>
      <c r="E117" s="323"/>
      <c r="F117" s="103"/>
      <c r="G117" s="8"/>
    </row>
    <row r="118" spans="1:7" ht="15">
      <c r="A118" s="104" t="s">
        <v>285</v>
      </c>
      <c r="B118" s="105" t="s">
        <v>474</v>
      </c>
      <c r="C118" s="106"/>
      <c r="D118" s="107"/>
      <c r="E118" s="324"/>
      <c r="F118" s="108"/>
      <c r="G118" s="8"/>
    </row>
    <row r="119" spans="1:6" s="8" customFormat="1" ht="15">
      <c r="A119" s="104"/>
      <c r="B119" s="105"/>
      <c r="C119" s="106"/>
      <c r="D119" s="107"/>
      <c r="E119" s="324"/>
      <c r="F119" s="108"/>
    </row>
    <row r="120" spans="1:7" s="8" customFormat="1" ht="25.5">
      <c r="A120" s="109" t="s">
        <v>286</v>
      </c>
      <c r="B120" s="110" t="s">
        <v>311</v>
      </c>
      <c r="C120" s="106" t="s">
        <v>324</v>
      </c>
      <c r="D120" s="77"/>
      <c r="E120" s="320" t="e">
        <f>E59</f>
        <v>#DIV/0!</v>
      </c>
      <c r="F120" s="111" t="s">
        <v>467</v>
      </c>
      <c r="G120"/>
    </row>
    <row r="121" spans="1:7" s="8" customFormat="1" ht="14.25">
      <c r="A121" s="112"/>
      <c r="B121" s="113"/>
      <c r="C121" s="106"/>
      <c r="D121" s="77"/>
      <c r="E121" s="325"/>
      <c r="F121" s="111"/>
      <c r="G121"/>
    </row>
    <row r="122" spans="1:6" ht="25.5">
      <c r="A122" s="109" t="s">
        <v>287</v>
      </c>
      <c r="B122" s="110" t="s">
        <v>312</v>
      </c>
      <c r="C122" s="106" t="s">
        <v>288</v>
      </c>
      <c r="D122" s="77"/>
      <c r="E122" s="320">
        <f>E66</f>
        <v>0</v>
      </c>
      <c r="F122" s="111" t="s">
        <v>467</v>
      </c>
    </row>
    <row r="123" spans="1:6" ht="12.75">
      <c r="A123" s="112"/>
      <c r="B123" s="113"/>
      <c r="C123" s="106"/>
      <c r="D123" s="77"/>
      <c r="E123" s="325"/>
      <c r="F123" s="111"/>
    </row>
    <row r="124" spans="1:6" ht="25.5">
      <c r="A124" s="112" t="s">
        <v>289</v>
      </c>
      <c r="B124" s="110" t="s">
        <v>290</v>
      </c>
      <c r="C124" s="106" t="s">
        <v>291</v>
      </c>
      <c r="D124" s="77"/>
      <c r="E124" s="320">
        <f>E73</f>
        <v>0</v>
      </c>
      <c r="F124" s="111" t="s">
        <v>467</v>
      </c>
    </row>
    <row r="125" spans="1:6" ht="12.75">
      <c r="A125" s="112"/>
      <c r="B125" s="113"/>
      <c r="C125" s="106"/>
      <c r="D125" s="77"/>
      <c r="E125" s="325"/>
      <c r="F125" s="111"/>
    </row>
    <row r="126" spans="1:7" ht="26.25">
      <c r="A126" s="109" t="s">
        <v>292</v>
      </c>
      <c r="B126" s="117" t="s">
        <v>293</v>
      </c>
      <c r="C126" s="348" t="s">
        <v>133</v>
      </c>
      <c r="D126" s="349"/>
      <c r="E126" s="350">
        <f>E92</f>
      </c>
      <c r="F126" s="351" t="s">
        <v>467</v>
      </c>
      <c r="G126" s="274"/>
    </row>
    <row r="127" spans="1:6" ht="12.75">
      <c r="A127" s="112"/>
      <c r="B127" s="114"/>
      <c r="C127" s="106"/>
      <c r="D127" s="115"/>
      <c r="E127" s="326"/>
      <c r="F127" s="111"/>
    </row>
    <row r="128" spans="1:7" s="274" customFormat="1" ht="26.25">
      <c r="A128" s="116" t="s">
        <v>294</v>
      </c>
      <c r="B128" s="117" t="s">
        <v>295</v>
      </c>
      <c r="C128" s="106" t="s">
        <v>298</v>
      </c>
      <c r="D128" s="115"/>
      <c r="E128" s="320" t="e">
        <f>E108</f>
        <v>#DIV/0!</v>
      </c>
      <c r="F128" s="111" t="s">
        <v>467</v>
      </c>
      <c r="G128"/>
    </row>
    <row r="129" spans="1:6" ht="12.75">
      <c r="A129" s="109"/>
      <c r="B129" s="117"/>
      <c r="C129" s="106"/>
      <c r="D129" s="115"/>
      <c r="E129" s="327"/>
      <c r="F129" s="111"/>
    </row>
    <row r="130" spans="1:7" ht="26.25">
      <c r="A130" s="109" t="s">
        <v>299</v>
      </c>
      <c r="B130" s="118" t="s">
        <v>134</v>
      </c>
      <c r="C130" s="106" t="s">
        <v>340</v>
      </c>
      <c r="D130" s="115"/>
      <c r="E130" s="320">
        <f>E114</f>
        <v>0</v>
      </c>
      <c r="F130" s="111" t="s">
        <v>467</v>
      </c>
      <c r="G130" s="2"/>
    </row>
    <row r="131" spans="1:6" ht="15">
      <c r="A131" s="112"/>
      <c r="B131" s="119"/>
      <c r="C131" s="106"/>
      <c r="D131" s="77"/>
      <c r="E131" s="321"/>
      <c r="F131" s="111"/>
    </row>
    <row r="132" spans="1:7" s="2" customFormat="1" ht="27">
      <c r="A132" s="104" t="s">
        <v>339</v>
      </c>
      <c r="B132" s="120" t="s">
        <v>132</v>
      </c>
      <c r="C132" s="121" t="s">
        <v>300</v>
      </c>
      <c r="D132" s="107"/>
      <c r="E132" s="328" t="e">
        <f>SUM(E120:E130)</f>
        <v>#DIV/0!</v>
      </c>
      <c r="F132" s="122" t="s">
        <v>467</v>
      </c>
      <c r="G132"/>
    </row>
    <row r="133" spans="1:6" ht="13.5" thickBot="1">
      <c r="A133" s="123"/>
      <c r="B133" s="124"/>
      <c r="C133" s="125"/>
      <c r="D133" s="124"/>
      <c r="E133" s="329"/>
      <c r="F133" s="126"/>
    </row>
    <row r="134" ht="12.75">
      <c r="E134" s="96"/>
    </row>
    <row r="135" ht="12.75">
      <c r="E135" s="96"/>
    </row>
    <row r="136" ht="12.75">
      <c r="A136" s="68"/>
    </row>
    <row r="137" ht="12.75">
      <c r="A137" s="68"/>
    </row>
    <row r="138" ht="12.75">
      <c r="A138" s="68"/>
    </row>
    <row r="139" ht="12.75">
      <c r="A139" s="68"/>
    </row>
    <row r="140" ht="12.75">
      <c r="A140" s="68"/>
    </row>
    <row r="141" ht="12.75">
      <c r="A141" s="68"/>
    </row>
  </sheetData>
  <printOptions/>
  <pageMargins left="0.7874015748031497" right="0" top="0.3937007874015748" bottom="0.1968503937007874" header="0.5118110236220472" footer="0.1968503937007874"/>
  <pageSetup horizontalDpi="600" verticalDpi="600" orientation="portrait" paperSize="9" scale="95" r:id="rId3"/>
  <headerFooter alignWithMargins="0">
    <oddFooter>&amp;CSeite &amp;P</oddFooter>
  </headerFooter>
  <legacyDrawing r:id="rId2"/>
</worksheet>
</file>

<file path=xl/worksheets/sheet2.xml><?xml version="1.0" encoding="utf-8"?>
<worksheet xmlns="http://schemas.openxmlformats.org/spreadsheetml/2006/main" xmlns:r="http://schemas.openxmlformats.org/officeDocument/2006/relationships">
  <dimension ref="A1:N58"/>
  <sheetViews>
    <sheetView tabSelected="1" zoomScale="75" zoomScaleNormal="75" workbookViewId="0" topLeftCell="A19">
      <selection activeCell="G14" sqref="G14"/>
    </sheetView>
  </sheetViews>
  <sheetFormatPr defaultColWidth="11.421875" defaultRowHeight="12.75"/>
  <cols>
    <col min="1" max="1" width="11.8515625" style="0" customWidth="1"/>
    <col min="2" max="2" width="15.7109375" style="0" customWidth="1"/>
    <col min="3" max="3" width="12.57421875" style="0" customWidth="1"/>
    <col min="5" max="5" width="11.421875" style="0" customWidth="1"/>
    <col min="8" max="8" width="15.57421875" style="0" customWidth="1"/>
    <col min="12" max="12" width="9.8515625" style="0" customWidth="1"/>
    <col min="13" max="13" width="9.7109375" style="0" customWidth="1"/>
  </cols>
  <sheetData>
    <row r="1" spans="1:7" ht="15.75">
      <c r="A1" s="261" t="s">
        <v>137</v>
      </c>
      <c r="B1" s="261"/>
      <c r="C1" s="261"/>
      <c r="D1" s="261"/>
      <c r="E1" s="237"/>
      <c r="F1" s="237"/>
      <c r="G1" s="237"/>
    </row>
    <row r="2" spans="1:7" ht="15">
      <c r="A2" s="14"/>
      <c r="B2" s="14"/>
      <c r="C2" s="14"/>
      <c r="D2" s="14"/>
      <c r="E2" s="5"/>
      <c r="F2" s="5"/>
      <c r="G2" s="5"/>
    </row>
    <row r="3" spans="1:7" ht="15">
      <c r="A3" s="14" t="s">
        <v>793</v>
      </c>
      <c r="B3" s="14"/>
      <c r="C3" s="14"/>
      <c r="D3" s="14"/>
      <c r="E3" s="5"/>
      <c r="F3" s="5"/>
      <c r="G3" s="5"/>
    </row>
    <row r="6" spans="1:8" s="274" customFormat="1" ht="30" customHeight="1">
      <c r="A6" s="279"/>
      <c r="B6" s="276"/>
      <c r="C6" s="273"/>
      <c r="D6" s="273"/>
      <c r="E6" s="275" t="s">
        <v>334</v>
      </c>
      <c r="F6" s="275" t="s">
        <v>776</v>
      </c>
      <c r="G6" s="275" t="s">
        <v>416</v>
      </c>
      <c r="H6" s="275" t="s">
        <v>335</v>
      </c>
    </row>
    <row r="7" spans="1:8" ht="25.5" customHeight="1">
      <c r="A7" s="280" t="s">
        <v>794</v>
      </c>
      <c r="B7" s="277"/>
      <c r="C7" s="271"/>
      <c r="D7" s="271"/>
      <c r="E7" s="270"/>
      <c r="F7" s="270"/>
      <c r="G7" s="270"/>
      <c r="H7" s="270"/>
    </row>
    <row r="8" spans="1:8" ht="12.75">
      <c r="A8" s="281" t="s">
        <v>336</v>
      </c>
      <c r="B8" s="278"/>
      <c r="C8" s="270"/>
      <c r="D8" s="270"/>
      <c r="E8" s="283"/>
      <c r="F8" s="286"/>
      <c r="G8" s="289"/>
      <c r="H8" s="293">
        <f>F8*G8</f>
        <v>0</v>
      </c>
    </row>
    <row r="9" spans="1:8" ht="12.75">
      <c r="A9" s="281" t="s">
        <v>337</v>
      </c>
      <c r="B9" s="278"/>
      <c r="C9" s="270"/>
      <c r="D9" s="270"/>
      <c r="E9" s="283"/>
      <c r="F9" s="286"/>
      <c r="G9" s="290"/>
      <c r="H9" s="294"/>
    </row>
    <row r="10" spans="1:8" ht="12.75">
      <c r="A10" s="280" t="s">
        <v>390</v>
      </c>
      <c r="B10" s="277"/>
      <c r="C10" s="271"/>
      <c r="D10" s="271"/>
      <c r="E10" s="284">
        <f>SUM(E8:E9)</f>
        <v>0</v>
      </c>
      <c r="F10" s="287">
        <f>SUM(F8:F9)</f>
        <v>0</v>
      </c>
      <c r="G10" s="291"/>
      <c r="H10" s="295">
        <f>SUM(H8:H9)</f>
        <v>0</v>
      </c>
    </row>
    <row r="11" spans="1:8" ht="12.75">
      <c r="A11" s="281"/>
      <c r="B11" s="278"/>
      <c r="C11" s="270"/>
      <c r="D11" s="270"/>
      <c r="E11" s="285"/>
      <c r="F11" s="288"/>
      <c r="G11" s="292"/>
      <c r="H11" s="293"/>
    </row>
    <row r="12" spans="1:8" ht="12.75">
      <c r="A12" s="280" t="s">
        <v>795</v>
      </c>
      <c r="B12" s="277"/>
      <c r="C12" s="271" t="s">
        <v>391</v>
      </c>
      <c r="D12" s="271" t="s">
        <v>466</v>
      </c>
      <c r="E12" s="285"/>
      <c r="F12" s="288"/>
      <c r="G12" s="292"/>
      <c r="H12" s="293"/>
    </row>
    <row r="13" spans="1:8" ht="12.75">
      <c r="A13" s="281" t="s">
        <v>392</v>
      </c>
      <c r="B13" s="278"/>
      <c r="C13" s="371"/>
      <c r="D13" s="371"/>
      <c r="E13" s="283"/>
      <c r="F13" s="286"/>
      <c r="G13" s="289"/>
      <c r="H13" s="293">
        <f>F13*G13</f>
        <v>0</v>
      </c>
    </row>
    <row r="14" spans="1:8" ht="12.75">
      <c r="A14" s="281" t="s">
        <v>393</v>
      </c>
      <c r="B14" s="278"/>
      <c r="C14" s="371"/>
      <c r="D14" s="371"/>
      <c r="E14" s="283"/>
      <c r="F14" s="286"/>
      <c r="G14" s="289"/>
      <c r="H14" s="293">
        <f>F14*G14</f>
        <v>0</v>
      </c>
    </row>
    <row r="15" spans="1:8" ht="12.75">
      <c r="A15" s="281" t="s">
        <v>394</v>
      </c>
      <c r="B15" s="278"/>
      <c r="C15" s="371"/>
      <c r="D15" s="371"/>
      <c r="E15" s="283"/>
      <c r="F15" s="286"/>
      <c r="G15" s="289"/>
      <c r="H15" s="293">
        <f>F15*G15</f>
        <v>0</v>
      </c>
    </row>
    <row r="16" spans="1:8" ht="12.75">
      <c r="A16" s="281" t="s">
        <v>337</v>
      </c>
      <c r="B16" s="278"/>
      <c r="C16" s="270"/>
      <c r="D16" s="270"/>
      <c r="E16" s="283"/>
      <c r="F16" s="286"/>
      <c r="G16" s="290"/>
      <c r="H16" s="294"/>
    </row>
    <row r="17" spans="1:8" ht="12.75">
      <c r="A17" s="280" t="s">
        <v>395</v>
      </c>
      <c r="B17" s="277"/>
      <c r="C17" s="270"/>
      <c r="D17" s="270"/>
      <c r="E17" s="284">
        <f>SUM(E13:E16)</f>
        <v>0</v>
      </c>
      <c r="F17" s="287">
        <f>SUM(F13:F16)</f>
        <v>0</v>
      </c>
      <c r="G17" s="291"/>
      <c r="H17" s="295">
        <f>SUM(H13:H16)</f>
        <v>0</v>
      </c>
    </row>
    <row r="19" spans="1:2" ht="15">
      <c r="A19" s="269" t="s">
        <v>417</v>
      </c>
      <c r="B19" s="12"/>
    </row>
    <row r="20" spans="1:2" ht="12.75">
      <c r="A20" s="12"/>
      <c r="B20" s="12"/>
    </row>
    <row r="21" spans="1:2" ht="12.75">
      <c r="A21" s="12" t="s">
        <v>414</v>
      </c>
      <c r="B21" s="12"/>
    </row>
    <row r="23" spans="1:11" ht="12.75" customHeight="1">
      <c r="A23" s="505" t="s">
        <v>480</v>
      </c>
      <c r="B23" s="510" t="s">
        <v>481</v>
      </c>
      <c r="C23" s="511"/>
      <c r="D23" s="511"/>
      <c r="E23" s="506" t="s">
        <v>794</v>
      </c>
      <c r="F23" s="506"/>
      <c r="G23" s="506"/>
      <c r="H23" s="507" t="s">
        <v>796</v>
      </c>
      <c r="I23" s="507"/>
      <c r="J23" s="507"/>
      <c r="K23" s="508" t="s">
        <v>478</v>
      </c>
    </row>
    <row r="24" spans="1:11" ht="51">
      <c r="A24" s="505"/>
      <c r="B24" s="511"/>
      <c r="C24" s="511"/>
      <c r="D24" s="511"/>
      <c r="E24" s="29" t="s">
        <v>797</v>
      </c>
      <c r="F24" s="29" t="s">
        <v>798</v>
      </c>
      <c r="G24" s="29" t="s">
        <v>799</v>
      </c>
      <c r="H24" s="29" t="s">
        <v>800</v>
      </c>
      <c r="I24" s="29" t="s">
        <v>801</v>
      </c>
      <c r="J24" s="29" t="s">
        <v>802</v>
      </c>
      <c r="K24" s="509"/>
    </row>
    <row r="25" spans="1:11" ht="29.25" customHeight="1">
      <c r="A25" s="384" t="s">
        <v>396</v>
      </c>
      <c r="B25" s="512" t="s">
        <v>405</v>
      </c>
      <c r="C25" s="513"/>
      <c r="D25" s="514"/>
      <c r="E25" s="283"/>
      <c r="F25" s="286"/>
      <c r="G25" s="292">
        <f>F25*$G$8</f>
        <v>0</v>
      </c>
      <c r="H25" s="283"/>
      <c r="I25" s="286"/>
      <c r="J25" s="292">
        <f>I25*$G$8</f>
        <v>0</v>
      </c>
      <c r="K25" s="292">
        <f>J25-G25</f>
        <v>0</v>
      </c>
    </row>
    <row r="26" spans="1:11" ht="25.5" customHeight="1">
      <c r="A26" s="384" t="s">
        <v>397</v>
      </c>
      <c r="B26" s="512" t="s">
        <v>406</v>
      </c>
      <c r="C26" s="513"/>
      <c r="D26" s="514"/>
      <c r="E26" s="283"/>
      <c r="F26" s="286"/>
      <c r="G26" s="292">
        <f aca="true" t="shared" si="0" ref="G26:G43">F26*$G$8</f>
        <v>0</v>
      </c>
      <c r="H26" s="283"/>
      <c r="I26" s="286"/>
      <c r="J26" s="292">
        <f aca="true" t="shared" si="1" ref="J26:J43">I26*$G$8</f>
        <v>0</v>
      </c>
      <c r="K26" s="292">
        <f aca="true" t="shared" si="2" ref="K26:K43">J26-G26</f>
        <v>0</v>
      </c>
    </row>
    <row r="27" spans="1:11" ht="33" customHeight="1">
      <c r="A27" s="384" t="s">
        <v>398</v>
      </c>
      <c r="B27" s="512" t="s">
        <v>407</v>
      </c>
      <c r="C27" s="513"/>
      <c r="D27" s="514"/>
      <c r="E27" s="283"/>
      <c r="F27" s="286"/>
      <c r="G27" s="292">
        <f t="shared" si="0"/>
        <v>0</v>
      </c>
      <c r="H27" s="283"/>
      <c r="I27" s="286"/>
      <c r="J27" s="292">
        <f t="shared" si="1"/>
        <v>0</v>
      </c>
      <c r="K27" s="292">
        <f t="shared" si="2"/>
        <v>0</v>
      </c>
    </row>
    <row r="28" spans="1:11" ht="39.75" customHeight="1">
      <c r="A28" s="384" t="s">
        <v>399</v>
      </c>
      <c r="B28" s="512" t="s">
        <v>803</v>
      </c>
      <c r="C28" s="513"/>
      <c r="D28" s="514"/>
      <c r="E28" s="283"/>
      <c r="F28" s="286"/>
      <c r="G28" s="292">
        <f t="shared" si="0"/>
        <v>0</v>
      </c>
      <c r="H28" s="283"/>
      <c r="I28" s="286"/>
      <c r="J28" s="292">
        <f t="shared" si="1"/>
        <v>0</v>
      </c>
      <c r="K28" s="292">
        <f t="shared" si="2"/>
        <v>0</v>
      </c>
    </row>
    <row r="29" spans="1:11" ht="32.25" customHeight="1">
      <c r="A29" s="384" t="s">
        <v>400</v>
      </c>
      <c r="B29" s="512" t="s">
        <v>408</v>
      </c>
      <c r="C29" s="513"/>
      <c r="D29" s="514"/>
      <c r="E29" s="283"/>
      <c r="F29" s="286"/>
      <c r="G29" s="292">
        <f t="shared" si="0"/>
        <v>0</v>
      </c>
      <c r="H29" s="283"/>
      <c r="I29" s="286"/>
      <c r="J29" s="292">
        <f t="shared" si="1"/>
        <v>0</v>
      </c>
      <c r="K29" s="292">
        <f t="shared" si="2"/>
        <v>0</v>
      </c>
    </row>
    <row r="30" spans="1:11" ht="31.5" customHeight="1">
      <c r="A30" s="384" t="s">
        <v>401</v>
      </c>
      <c r="B30" s="512" t="s">
        <v>804</v>
      </c>
      <c r="C30" s="513"/>
      <c r="D30" s="514"/>
      <c r="E30" s="283"/>
      <c r="F30" s="286"/>
      <c r="G30" s="292">
        <f t="shared" si="0"/>
        <v>0</v>
      </c>
      <c r="H30" s="283"/>
      <c r="I30" s="286"/>
      <c r="J30" s="292">
        <f t="shared" si="1"/>
        <v>0</v>
      </c>
      <c r="K30" s="292">
        <f t="shared" si="2"/>
        <v>0</v>
      </c>
    </row>
    <row r="31" spans="1:11" ht="24" customHeight="1">
      <c r="A31" s="384" t="s">
        <v>402</v>
      </c>
      <c r="B31" s="512" t="s">
        <v>409</v>
      </c>
      <c r="C31" s="513"/>
      <c r="D31" s="514"/>
      <c r="E31" s="283"/>
      <c r="F31" s="286"/>
      <c r="G31" s="292">
        <f t="shared" si="0"/>
        <v>0</v>
      </c>
      <c r="H31" s="283"/>
      <c r="I31" s="286"/>
      <c r="J31" s="292">
        <f t="shared" si="1"/>
        <v>0</v>
      </c>
      <c r="K31" s="292">
        <f t="shared" si="2"/>
        <v>0</v>
      </c>
    </row>
    <row r="32" spans="1:11" ht="20.25" customHeight="1">
      <c r="A32" s="384" t="s">
        <v>403</v>
      </c>
      <c r="B32" s="512" t="s">
        <v>410</v>
      </c>
      <c r="C32" s="513"/>
      <c r="D32" s="514"/>
      <c r="E32" s="283"/>
      <c r="F32" s="286"/>
      <c r="G32" s="292">
        <f t="shared" si="0"/>
        <v>0</v>
      </c>
      <c r="H32" s="283"/>
      <c r="I32" s="286"/>
      <c r="J32" s="292">
        <f t="shared" si="1"/>
        <v>0</v>
      </c>
      <c r="K32" s="292">
        <f t="shared" si="2"/>
        <v>0</v>
      </c>
    </row>
    <row r="33" spans="1:11" ht="15.75" customHeight="1">
      <c r="A33" s="384" t="s">
        <v>404</v>
      </c>
      <c r="B33" s="512" t="s">
        <v>411</v>
      </c>
      <c r="C33" s="513"/>
      <c r="D33" s="514"/>
      <c r="E33" s="283"/>
      <c r="F33" s="286"/>
      <c r="G33" s="292">
        <f t="shared" si="0"/>
        <v>0</v>
      </c>
      <c r="H33" s="283"/>
      <c r="I33" s="286"/>
      <c r="J33" s="292">
        <f t="shared" si="1"/>
        <v>0</v>
      </c>
      <c r="K33" s="292">
        <f t="shared" si="2"/>
        <v>0</v>
      </c>
    </row>
    <row r="34" spans="1:11" ht="45" customHeight="1">
      <c r="A34" s="384" t="s">
        <v>412</v>
      </c>
      <c r="B34" s="512" t="s">
        <v>805</v>
      </c>
      <c r="C34" s="513"/>
      <c r="D34" s="514"/>
      <c r="E34" s="283"/>
      <c r="F34" s="286"/>
      <c r="G34" s="292">
        <f t="shared" si="0"/>
        <v>0</v>
      </c>
      <c r="H34" s="283"/>
      <c r="I34" s="286"/>
      <c r="J34" s="292">
        <f t="shared" si="1"/>
        <v>0</v>
      </c>
      <c r="K34" s="292">
        <f t="shared" si="2"/>
        <v>0</v>
      </c>
    </row>
    <row r="35" spans="1:11" ht="40.5" customHeight="1">
      <c r="A35" s="384" t="s">
        <v>413</v>
      </c>
      <c r="B35" s="512" t="s">
        <v>806</v>
      </c>
      <c r="C35" s="513"/>
      <c r="D35" s="514"/>
      <c r="E35" s="283"/>
      <c r="F35" s="286"/>
      <c r="G35" s="292">
        <f t="shared" si="0"/>
        <v>0</v>
      </c>
      <c r="H35" s="283"/>
      <c r="I35" s="286"/>
      <c r="J35" s="292">
        <f t="shared" si="1"/>
        <v>0</v>
      </c>
      <c r="K35" s="292">
        <f t="shared" si="2"/>
        <v>0</v>
      </c>
    </row>
    <row r="36" spans="1:11" ht="24" customHeight="1">
      <c r="A36" s="515" t="s">
        <v>415</v>
      </c>
      <c r="B36" s="516"/>
      <c r="C36" s="516"/>
      <c r="D36" s="516"/>
      <c r="E36" s="283"/>
      <c r="F36" s="286"/>
      <c r="G36" s="292">
        <f t="shared" si="0"/>
        <v>0</v>
      </c>
      <c r="H36" s="283"/>
      <c r="I36" s="286"/>
      <c r="J36" s="292">
        <f t="shared" si="1"/>
        <v>0</v>
      </c>
      <c r="K36" s="292">
        <f t="shared" si="2"/>
        <v>0</v>
      </c>
    </row>
    <row r="37" spans="1:11" ht="12.75">
      <c r="A37" s="272"/>
      <c r="B37" s="517"/>
      <c r="C37" s="518"/>
      <c r="D37" s="518"/>
      <c r="E37" s="283"/>
      <c r="F37" s="286"/>
      <c r="G37" s="292">
        <f t="shared" si="0"/>
        <v>0</v>
      </c>
      <c r="H37" s="283"/>
      <c r="I37" s="286"/>
      <c r="J37" s="292">
        <f t="shared" si="1"/>
        <v>0</v>
      </c>
      <c r="K37" s="292">
        <f t="shared" si="2"/>
        <v>0</v>
      </c>
    </row>
    <row r="38" spans="1:11" ht="12.75">
      <c r="A38" s="272"/>
      <c r="B38" s="517"/>
      <c r="C38" s="518"/>
      <c r="D38" s="518"/>
      <c r="E38" s="283"/>
      <c r="F38" s="286"/>
      <c r="G38" s="292">
        <f t="shared" si="0"/>
        <v>0</v>
      </c>
      <c r="H38" s="283"/>
      <c r="I38" s="286"/>
      <c r="J38" s="292">
        <f t="shared" si="1"/>
        <v>0</v>
      </c>
      <c r="K38" s="292">
        <f t="shared" si="2"/>
        <v>0</v>
      </c>
    </row>
    <row r="39" spans="1:11" ht="12.75">
      <c r="A39" s="272"/>
      <c r="B39" s="517"/>
      <c r="C39" s="518"/>
      <c r="D39" s="518"/>
      <c r="E39" s="283"/>
      <c r="F39" s="286"/>
      <c r="G39" s="292">
        <f t="shared" si="0"/>
        <v>0</v>
      </c>
      <c r="H39" s="283"/>
      <c r="I39" s="286"/>
      <c r="J39" s="292">
        <f t="shared" si="1"/>
        <v>0</v>
      </c>
      <c r="K39" s="292">
        <f t="shared" si="2"/>
        <v>0</v>
      </c>
    </row>
    <row r="40" spans="1:11" ht="12.75">
      <c r="A40" s="272"/>
      <c r="B40" s="517"/>
      <c r="C40" s="518"/>
      <c r="D40" s="518"/>
      <c r="E40" s="283"/>
      <c r="F40" s="286"/>
      <c r="G40" s="292">
        <f t="shared" si="0"/>
        <v>0</v>
      </c>
      <c r="H40" s="283"/>
      <c r="I40" s="286"/>
      <c r="J40" s="292">
        <f t="shared" si="1"/>
        <v>0</v>
      </c>
      <c r="K40" s="292">
        <f t="shared" si="2"/>
        <v>0</v>
      </c>
    </row>
    <row r="41" spans="1:11" ht="12.75">
      <c r="A41" s="272"/>
      <c r="B41" s="517"/>
      <c r="C41" s="518"/>
      <c r="D41" s="518"/>
      <c r="E41" s="283"/>
      <c r="F41" s="286"/>
      <c r="G41" s="292">
        <f t="shared" si="0"/>
        <v>0</v>
      </c>
      <c r="H41" s="283"/>
      <c r="I41" s="286"/>
      <c r="J41" s="292">
        <f t="shared" si="1"/>
        <v>0</v>
      </c>
      <c r="K41" s="292">
        <f t="shared" si="2"/>
        <v>0</v>
      </c>
    </row>
    <row r="42" spans="1:11" ht="12.75">
      <c r="A42" s="272"/>
      <c r="B42" s="517"/>
      <c r="C42" s="518"/>
      <c r="D42" s="518"/>
      <c r="E42" s="283"/>
      <c r="F42" s="286"/>
      <c r="G42" s="292">
        <f t="shared" si="0"/>
        <v>0</v>
      </c>
      <c r="H42" s="283"/>
      <c r="I42" s="286"/>
      <c r="J42" s="292">
        <f t="shared" si="1"/>
        <v>0</v>
      </c>
      <c r="K42" s="292">
        <f t="shared" si="2"/>
        <v>0</v>
      </c>
    </row>
    <row r="43" spans="1:11" ht="12.75">
      <c r="A43" s="272"/>
      <c r="B43" s="517"/>
      <c r="C43" s="518"/>
      <c r="D43" s="518"/>
      <c r="E43" s="283"/>
      <c r="F43" s="286"/>
      <c r="G43" s="292">
        <f t="shared" si="0"/>
        <v>0</v>
      </c>
      <c r="H43" s="283"/>
      <c r="I43" s="286"/>
      <c r="J43" s="292">
        <f t="shared" si="1"/>
        <v>0</v>
      </c>
      <c r="K43" s="292">
        <f t="shared" si="2"/>
        <v>0</v>
      </c>
    </row>
    <row r="44" spans="1:11" ht="12.75">
      <c r="A44" s="519" t="s">
        <v>479</v>
      </c>
      <c r="B44" s="520"/>
      <c r="C44" s="520"/>
      <c r="D44" s="521"/>
      <c r="E44" s="296">
        <f>SUM(E25:E43)</f>
        <v>0</v>
      </c>
      <c r="F44" s="297">
        <f aca="true" t="shared" si="3" ref="F44:K44">SUM(F25:F43)</f>
        <v>0</v>
      </c>
      <c r="G44" s="298">
        <f t="shared" si="3"/>
        <v>0</v>
      </c>
      <c r="H44" s="296">
        <f t="shared" si="3"/>
        <v>0</v>
      </c>
      <c r="I44" s="297">
        <f t="shared" si="3"/>
        <v>0</v>
      </c>
      <c r="J44" s="298">
        <f t="shared" si="3"/>
        <v>0</v>
      </c>
      <c r="K44" s="298">
        <f t="shared" si="3"/>
        <v>0</v>
      </c>
    </row>
    <row r="47" spans="1:2" ht="12.75">
      <c r="A47" s="12" t="s">
        <v>418</v>
      </c>
      <c r="B47" s="12"/>
    </row>
    <row r="49" spans="1:14" ht="12.75" customHeight="1">
      <c r="A49" s="505" t="s">
        <v>480</v>
      </c>
      <c r="B49" s="510" t="s">
        <v>481</v>
      </c>
      <c r="C49" s="511"/>
      <c r="D49" s="511"/>
      <c r="E49" s="506" t="s">
        <v>794</v>
      </c>
      <c r="F49" s="506"/>
      <c r="G49" s="506"/>
      <c r="H49" s="507" t="s">
        <v>796</v>
      </c>
      <c r="I49" s="507"/>
      <c r="J49" s="507"/>
      <c r="K49" s="508" t="s">
        <v>478</v>
      </c>
      <c r="L49" s="522" t="s">
        <v>419</v>
      </c>
      <c r="M49" s="523"/>
      <c r="N49" s="508" t="s">
        <v>352</v>
      </c>
    </row>
    <row r="50" spans="1:14" ht="51">
      <c r="A50" s="505"/>
      <c r="B50" s="511"/>
      <c r="C50" s="511"/>
      <c r="D50" s="511"/>
      <c r="E50" s="29" t="s">
        <v>797</v>
      </c>
      <c r="F50" s="29" t="s">
        <v>798</v>
      </c>
      <c r="G50" s="29" t="s">
        <v>799</v>
      </c>
      <c r="H50" s="29" t="s">
        <v>800</v>
      </c>
      <c r="I50" s="29" t="s">
        <v>801</v>
      </c>
      <c r="J50" s="29" t="s">
        <v>802</v>
      </c>
      <c r="K50" s="509"/>
      <c r="L50" s="29" t="s">
        <v>420</v>
      </c>
      <c r="M50" s="29" t="s">
        <v>421</v>
      </c>
      <c r="N50" s="509"/>
    </row>
    <row r="51" spans="1:14" ht="12.75">
      <c r="A51" s="272"/>
      <c r="B51" s="517"/>
      <c r="C51" s="518"/>
      <c r="D51" s="518"/>
      <c r="E51" s="283"/>
      <c r="F51" s="286"/>
      <c r="G51" s="292">
        <f aca="true" t="shared" si="4" ref="G51:G57">F51*$G$8</f>
        <v>0</v>
      </c>
      <c r="H51" s="283"/>
      <c r="I51" s="286"/>
      <c r="J51" s="292">
        <f aca="true" t="shared" si="5" ref="J51:J57">I51*$G$8</f>
        <v>0</v>
      </c>
      <c r="K51" s="292">
        <f aca="true" t="shared" si="6" ref="K51:K57">J51-G51</f>
        <v>0</v>
      </c>
      <c r="L51" s="299"/>
      <c r="M51" s="299"/>
      <c r="N51" s="292">
        <f>IF(K51&gt;0,-K51*M51,-K51*L51)</f>
        <v>0</v>
      </c>
    </row>
    <row r="52" spans="1:14" ht="12.75">
      <c r="A52" s="272"/>
      <c r="B52" s="517"/>
      <c r="C52" s="518"/>
      <c r="D52" s="518"/>
      <c r="E52" s="283"/>
      <c r="F52" s="286"/>
      <c r="G52" s="292">
        <f t="shared" si="4"/>
        <v>0</v>
      </c>
      <c r="H52" s="283"/>
      <c r="I52" s="286"/>
      <c r="J52" s="292">
        <f t="shared" si="5"/>
        <v>0</v>
      </c>
      <c r="K52" s="292">
        <f t="shared" si="6"/>
        <v>0</v>
      </c>
      <c r="L52" s="299"/>
      <c r="M52" s="299"/>
      <c r="N52" s="292">
        <f aca="true" t="shared" si="7" ref="N52:N58">IF(K52&gt;0,-K52*M52,-K52*L52)</f>
        <v>0</v>
      </c>
    </row>
    <row r="53" spans="1:14" ht="12.75">
      <c r="A53" s="272"/>
      <c r="B53" s="517"/>
      <c r="C53" s="518"/>
      <c r="D53" s="518"/>
      <c r="E53" s="283"/>
      <c r="F53" s="286"/>
      <c r="G53" s="292">
        <f t="shared" si="4"/>
        <v>0</v>
      </c>
      <c r="H53" s="283"/>
      <c r="I53" s="286"/>
      <c r="J53" s="292">
        <f t="shared" si="5"/>
        <v>0</v>
      </c>
      <c r="K53" s="292">
        <f t="shared" si="6"/>
        <v>0</v>
      </c>
      <c r="L53" s="299"/>
      <c r="M53" s="299"/>
      <c r="N53" s="292">
        <f t="shared" si="7"/>
        <v>0</v>
      </c>
    </row>
    <row r="54" spans="1:14" ht="12.75">
      <c r="A54" s="272"/>
      <c r="B54" s="517"/>
      <c r="C54" s="518"/>
      <c r="D54" s="518"/>
      <c r="E54" s="283"/>
      <c r="F54" s="286"/>
      <c r="G54" s="292">
        <f t="shared" si="4"/>
        <v>0</v>
      </c>
      <c r="H54" s="283"/>
      <c r="I54" s="286"/>
      <c r="J54" s="292">
        <f t="shared" si="5"/>
        <v>0</v>
      </c>
      <c r="K54" s="292">
        <f t="shared" si="6"/>
        <v>0</v>
      </c>
      <c r="L54" s="299"/>
      <c r="M54" s="299"/>
      <c r="N54" s="292">
        <f t="shared" si="7"/>
        <v>0</v>
      </c>
    </row>
    <row r="55" spans="1:14" ht="12.75">
      <c r="A55" s="272"/>
      <c r="B55" s="517"/>
      <c r="C55" s="518"/>
      <c r="D55" s="518"/>
      <c r="E55" s="283"/>
      <c r="F55" s="286"/>
      <c r="G55" s="292">
        <f t="shared" si="4"/>
        <v>0</v>
      </c>
      <c r="H55" s="283"/>
      <c r="I55" s="286"/>
      <c r="J55" s="292">
        <f t="shared" si="5"/>
        <v>0</v>
      </c>
      <c r="K55" s="292">
        <f t="shared" si="6"/>
        <v>0</v>
      </c>
      <c r="L55" s="299"/>
      <c r="M55" s="299"/>
      <c r="N55" s="292">
        <f t="shared" si="7"/>
        <v>0</v>
      </c>
    </row>
    <row r="56" spans="1:14" ht="12.75">
      <c r="A56" s="272"/>
      <c r="B56" s="517"/>
      <c r="C56" s="518"/>
      <c r="D56" s="518"/>
      <c r="E56" s="283"/>
      <c r="F56" s="286"/>
      <c r="G56" s="292">
        <f t="shared" si="4"/>
        <v>0</v>
      </c>
      <c r="H56" s="283"/>
      <c r="I56" s="286"/>
      <c r="J56" s="292">
        <f t="shared" si="5"/>
        <v>0</v>
      </c>
      <c r="K56" s="292">
        <f t="shared" si="6"/>
        <v>0</v>
      </c>
      <c r="L56" s="299"/>
      <c r="M56" s="299"/>
      <c r="N56" s="292">
        <f t="shared" si="7"/>
        <v>0</v>
      </c>
    </row>
    <row r="57" spans="1:14" ht="12.75">
      <c r="A57" s="272"/>
      <c r="B57" s="517"/>
      <c r="C57" s="518"/>
      <c r="D57" s="518"/>
      <c r="E57" s="283"/>
      <c r="F57" s="286"/>
      <c r="G57" s="292">
        <f t="shared" si="4"/>
        <v>0</v>
      </c>
      <c r="H57" s="283"/>
      <c r="I57" s="286"/>
      <c r="J57" s="292">
        <f t="shared" si="5"/>
        <v>0</v>
      </c>
      <c r="K57" s="292">
        <f t="shared" si="6"/>
        <v>0</v>
      </c>
      <c r="L57" s="299"/>
      <c r="M57" s="299"/>
      <c r="N57" s="292">
        <f t="shared" si="7"/>
        <v>0</v>
      </c>
    </row>
    <row r="58" spans="1:14" ht="12.75">
      <c r="A58" s="519" t="s">
        <v>479</v>
      </c>
      <c r="B58" s="520"/>
      <c r="C58" s="520"/>
      <c r="D58" s="521"/>
      <c r="E58" s="296">
        <f aca="true" t="shared" si="8" ref="E58:J58">SUM(E51:E57)</f>
        <v>0</v>
      </c>
      <c r="F58" s="297">
        <f t="shared" si="8"/>
        <v>0</v>
      </c>
      <c r="G58" s="298">
        <f t="shared" si="8"/>
        <v>0</v>
      </c>
      <c r="H58" s="296">
        <f t="shared" si="8"/>
        <v>0</v>
      </c>
      <c r="I58" s="297">
        <f t="shared" si="8"/>
        <v>0</v>
      </c>
      <c r="J58" s="298">
        <f t="shared" si="8"/>
        <v>0</v>
      </c>
      <c r="K58" s="298">
        <f>J58-G58</f>
        <v>0</v>
      </c>
      <c r="L58" s="299"/>
      <c r="M58" s="299"/>
      <c r="N58" s="298">
        <f t="shared" si="7"/>
        <v>0</v>
      </c>
    </row>
  </sheetData>
  <mergeCells count="40">
    <mergeCell ref="B55:D55"/>
    <mergeCell ref="B56:D56"/>
    <mergeCell ref="B57:D57"/>
    <mergeCell ref="A58:D58"/>
    <mergeCell ref="B51:D51"/>
    <mergeCell ref="B52:D52"/>
    <mergeCell ref="B53:D53"/>
    <mergeCell ref="B54:D54"/>
    <mergeCell ref="E49:G49"/>
    <mergeCell ref="H49:J49"/>
    <mergeCell ref="K49:K50"/>
    <mergeCell ref="L49:M49"/>
    <mergeCell ref="B42:D42"/>
    <mergeCell ref="B43:D43"/>
    <mergeCell ref="A44:D44"/>
    <mergeCell ref="A49:A50"/>
    <mergeCell ref="B49:D50"/>
    <mergeCell ref="B38:D38"/>
    <mergeCell ref="B39:D39"/>
    <mergeCell ref="B40:D40"/>
    <mergeCell ref="B41:D41"/>
    <mergeCell ref="B34:D34"/>
    <mergeCell ref="B35:D35"/>
    <mergeCell ref="A36:D36"/>
    <mergeCell ref="B37:D37"/>
    <mergeCell ref="B33:D33"/>
    <mergeCell ref="B27:D27"/>
    <mergeCell ref="B28:D28"/>
    <mergeCell ref="B29:D29"/>
    <mergeCell ref="B30:D30"/>
    <mergeCell ref="A23:A24"/>
    <mergeCell ref="E23:G23"/>
    <mergeCell ref="H23:J23"/>
    <mergeCell ref="N49:N50"/>
    <mergeCell ref="K23:K24"/>
    <mergeCell ref="B23:D24"/>
    <mergeCell ref="B25:D25"/>
    <mergeCell ref="B26:D26"/>
    <mergeCell ref="B31:D31"/>
    <mergeCell ref="B32:D32"/>
  </mergeCells>
  <printOptions/>
  <pageMargins left="0.58" right="0.34" top="0.67" bottom="1" header="0.4921259845" footer="0.4921259845"/>
  <pageSetup cellComments="asDisplayed" horizontalDpi="600" verticalDpi="600" orientation="landscape" paperSize="9" scale="80" r:id="rId3"/>
  <rowBreaks count="2" manualBreakCount="2">
    <brk id="18" max="255" man="1"/>
    <brk id="46" max="255" man="1"/>
  </rowBreaks>
  <legacyDrawing r:id="rId2"/>
</worksheet>
</file>

<file path=xl/worksheets/sheet3.xml><?xml version="1.0" encoding="utf-8"?>
<worksheet xmlns="http://schemas.openxmlformats.org/spreadsheetml/2006/main" xmlns:r="http://schemas.openxmlformats.org/officeDocument/2006/relationships">
  <dimension ref="A1:J48"/>
  <sheetViews>
    <sheetView zoomScale="75" zoomScaleNormal="75" workbookViewId="0" topLeftCell="A1">
      <pane xSplit="2" ySplit="6" topLeftCell="C7" activePane="bottomRight" state="frozen"/>
      <selection pane="topLeft" activeCell="A1" sqref="A1"/>
      <selection pane="topRight" activeCell="C1" sqref="C1"/>
      <selection pane="bottomLeft" activeCell="A9" sqref="A9"/>
      <selection pane="bottomRight" activeCell="I40" sqref="I40"/>
    </sheetView>
  </sheetViews>
  <sheetFormatPr defaultColWidth="11.421875" defaultRowHeight="12.75"/>
  <cols>
    <col min="1" max="1" width="11.7109375" style="5" customWidth="1"/>
    <col min="2" max="2" width="34.57421875" style="5" customWidth="1"/>
    <col min="3" max="4" width="12.7109375" style="5" customWidth="1"/>
    <col min="5" max="5" width="15.28125" style="5" customWidth="1"/>
    <col min="6" max="6" width="11.28125" style="5" customWidth="1"/>
    <col min="7" max="7" width="12.7109375" style="5" customWidth="1"/>
    <col min="8" max="8" width="15.140625" style="5" customWidth="1"/>
    <col min="9" max="9" width="16.8515625" style="5" customWidth="1"/>
    <col min="10" max="10" width="3.28125" style="5" customWidth="1"/>
    <col min="11" max="16" width="12.7109375" style="5" customWidth="1"/>
    <col min="17" max="17" width="13.421875" style="5" bestFit="1" customWidth="1"/>
    <col min="18" max="16384" width="11.57421875" style="5" customWidth="1"/>
  </cols>
  <sheetData>
    <row r="1" spans="1:7" ht="18" customHeight="1">
      <c r="A1" s="260" t="str">
        <f>DRG!A1</f>
        <v>KH: </v>
      </c>
      <c r="B1" s="239"/>
      <c r="C1" s="239"/>
      <c r="D1" s="239"/>
      <c r="G1" s="210" t="s">
        <v>157</v>
      </c>
    </row>
    <row r="2" spans="1:7" ht="15">
      <c r="A2" s="14"/>
      <c r="G2" s="171"/>
    </row>
    <row r="3" ht="15">
      <c r="A3" s="14" t="s">
        <v>567</v>
      </c>
    </row>
    <row r="4" ht="13.5" thickBot="1"/>
    <row r="5" spans="1:10" ht="12.75">
      <c r="A5" s="505" t="s">
        <v>500</v>
      </c>
      <c r="B5" s="508" t="s">
        <v>481</v>
      </c>
      <c r="C5" s="497" t="s">
        <v>476</v>
      </c>
      <c r="D5" s="498"/>
      <c r="E5" s="499"/>
      <c r="F5" s="500" t="s">
        <v>477</v>
      </c>
      <c r="G5" s="501"/>
      <c r="H5" s="502"/>
      <c r="I5" s="495" t="s">
        <v>478</v>
      </c>
      <c r="J5" s="15"/>
    </row>
    <row r="6" spans="1:9" s="16" customFormat="1" ht="39">
      <c r="A6" s="505"/>
      <c r="B6" s="509"/>
      <c r="C6" s="28" t="s">
        <v>797</v>
      </c>
      <c r="D6" s="29" t="s">
        <v>599</v>
      </c>
      <c r="E6" s="30" t="s">
        <v>799</v>
      </c>
      <c r="F6" s="28" t="s">
        <v>657</v>
      </c>
      <c r="G6" s="29" t="s">
        <v>599</v>
      </c>
      <c r="H6" s="30" t="s">
        <v>658</v>
      </c>
      <c r="I6" s="496"/>
    </row>
    <row r="7" spans="1:9" s="158" customFormat="1" ht="33" customHeight="1">
      <c r="A7" s="524" t="s">
        <v>568</v>
      </c>
      <c r="B7" s="494"/>
      <c r="C7" s="186"/>
      <c r="D7" s="131"/>
      <c r="E7" s="267"/>
      <c r="F7" s="186"/>
      <c r="G7" s="131"/>
      <c r="H7" s="267"/>
      <c r="I7" s="157">
        <f>H7-E7</f>
        <v>0</v>
      </c>
    </row>
    <row r="8" spans="1:9" s="158" customFormat="1" ht="15" customHeight="1">
      <c r="A8" s="190" t="s">
        <v>679</v>
      </c>
      <c r="B8" s="154"/>
      <c r="C8" s="155"/>
      <c r="D8" s="131"/>
      <c r="E8" s="156"/>
      <c r="F8" s="155"/>
      <c r="G8" s="131"/>
      <c r="H8" s="156"/>
      <c r="I8" s="157"/>
    </row>
    <row r="9" spans="1:9" s="205" customFormat="1" ht="15">
      <c r="A9" s="164" t="s">
        <v>680</v>
      </c>
      <c r="B9" s="165" t="s">
        <v>681</v>
      </c>
      <c r="C9" s="186"/>
      <c r="D9" s="161">
        <v>247.9</v>
      </c>
      <c r="E9" s="198">
        <f aca="true" t="shared" si="0" ref="E9:E47">D9*C9</f>
        <v>0</v>
      </c>
      <c r="F9" s="211"/>
      <c r="G9" s="199">
        <f>D9</f>
        <v>247.9</v>
      </c>
      <c r="H9" s="198">
        <f>G9*F9</f>
        <v>0</v>
      </c>
      <c r="I9" s="200">
        <f>H9-E9</f>
        <v>0</v>
      </c>
    </row>
    <row r="10" spans="1:9" s="7" customFormat="1" ht="15">
      <c r="A10" s="164" t="s">
        <v>682</v>
      </c>
      <c r="B10" s="165" t="s">
        <v>683</v>
      </c>
      <c r="C10" s="186"/>
      <c r="D10" s="161">
        <v>400.4</v>
      </c>
      <c r="E10" s="198">
        <f t="shared" si="0"/>
        <v>0</v>
      </c>
      <c r="F10" s="211"/>
      <c r="G10" s="199">
        <f>D10</f>
        <v>400.4</v>
      </c>
      <c r="H10" s="198">
        <f>G10*F10</f>
        <v>0</v>
      </c>
      <c r="I10" s="200">
        <f>H10-E10</f>
        <v>0</v>
      </c>
    </row>
    <row r="11" spans="1:9" s="7" customFormat="1" ht="12.75">
      <c r="A11" s="138" t="s">
        <v>601</v>
      </c>
      <c r="B11" s="143" t="s">
        <v>506</v>
      </c>
      <c r="C11" s="155"/>
      <c r="D11" s="139"/>
      <c r="E11" s="198"/>
      <c r="F11" s="197"/>
      <c r="G11" s="199"/>
      <c r="H11" s="198"/>
      <c r="I11" s="200"/>
    </row>
    <row r="12" spans="1:9" s="7" customFormat="1" ht="12.75">
      <c r="A12" s="141" t="s">
        <v>602</v>
      </c>
      <c r="B12" s="137" t="s">
        <v>655</v>
      </c>
      <c r="C12" s="186"/>
      <c r="D12" s="135">
        <v>1412.12</v>
      </c>
      <c r="E12" s="198">
        <f t="shared" si="0"/>
        <v>0</v>
      </c>
      <c r="F12" s="211"/>
      <c r="G12" s="199">
        <f>D12</f>
        <v>1412.12</v>
      </c>
      <c r="H12" s="198">
        <f>G12*F12</f>
        <v>0</v>
      </c>
      <c r="I12" s="200">
        <f>H12-E12</f>
        <v>0</v>
      </c>
    </row>
    <row r="13" spans="1:9" s="7" customFormat="1" ht="12.75">
      <c r="A13" s="142" t="s">
        <v>603</v>
      </c>
      <c r="B13" s="136" t="s">
        <v>629</v>
      </c>
      <c r="C13" s="186"/>
      <c r="D13" s="134">
        <v>2824.24</v>
      </c>
      <c r="E13" s="198">
        <f t="shared" si="0"/>
        <v>0</v>
      </c>
      <c r="F13" s="211"/>
      <c r="G13" s="199">
        <f aca="true" t="shared" si="1" ref="G13:G39">D13</f>
        <v>2824.24</v>
      </c>
      <c r="H13" s="198">
        <f aca="true" t="shared" si="2" ref="H13:H39">G13*F13</f>
        <v>0</v>
      </c>
      <c r="I13" s="200">
        <f aca="true" t="shared" si="3" ref="I13:I39">H13-E13</f>
        <v>0</v>
      </c>
    </row>
    <row r="14" spans="1:9" s="7" customFormat="1" ht="12.75">
      <c r="A14" s="142" t="s">
        <v>604</v>
      </c>
      <c r="B14" s="136" t="s">
        <v>630</v>
      </c>
      <c r="C14" s="186"/>
      <c r="D14" s="134">
        <v>4236.36</v>
      </c>
      <c r="E14" s="198">
        <f t="shared" si="0"/>
        <v>0</v>
      </c>
      <c r="F14" s="211"/>
      <c r="G14" s="199">
        <f t="shared" si="1"/>
        <v>4236.36</v>
      </c>
      <c r="H14" s="198">
        <f t="shared" si="2"/>
        <v>0</v>
      </c>
      <c r="I14" s="200">
        <f t="shared" si="3"/>
        <v>0</v>
      </c>
    </row>
    <row r="15" spans="1:9" s="7" customFormat="1" ht="12.75">
      <c r="A15" s="142" t="s">
        <v>605</v>
      </c>
      <c r="B15" s="136" t="s">
        <v>631</v>
      </c>
      <c r="C15" s="186"/>
      <c r="D15" s="134">
        <v>5648.48</v>
      </c>
      <c r="E15" s="198">
        <f t="shared" si="0"/>
        <v>0</v>
      </c>
      <c r="F15" s="211"/>
      <c r="G15" s="199">
        <f t="shared" si="1"/>
        <v>5648.48</v>
      </c>
      <c r="H15" s="198">
        <f t="shared" si="2"/>
        <v>0</v>
      </c>
      <c r="I15" s="200">
        <f t="shared" si="3"/>
        <v>0</v>
      </c>
    </row>
    <row r="16" spans="1:9" s="7" customFormat="1" ht="12.75">
      <c r="A16" s="142" t="s">
        <v>606</v>
      </c>
      <c r="B16" s="136" t="s">
        <v>632</v>
      </c>
      <c r="C16" s="186"/>
      <c r="D16" s="134">
        <v>7060.6</v>
      </c>
      <c r="E16" s="198">
        <f t="shared" si="0"/>
        <v>0</v>
      </c>
      <c r="F16" s="211"/>
      <c r="G16" s="199">
        <f t="shared" si="1"/>
        <v>7060.6</v>
      </c>
      <c r="H16" s="198">
        <f t="shared" si="2"/>
        <v>0</v>
      </c>
      <c r="I16" s="200">
        <f t="shared" si="3"/>
        <v>0</v>
      </c>
    </row>
    <row r="17" spans="1:9" s="7" customFormat="1" ht="12.75">
      <c r="A17" s="142" t="s">
        <v>607</v>
      </c>
      <c r="B17" s="136" t="s">
        <v>633</v>
      </c>
      <c r="C17" s="186"/>
      <c r="D17" s="134">
        <v>8472.72</v>
      </c>
      <c r="E17" s="198">
        <f t="shared" si="0"/>
        <v>0</v>
      </c>
      <c r="F17" s="211"/>
      <c r="G17" s="199">
        <f t="shared" si="1"/>
        <v>8472.72</v>
      </c>
      <c r="H17" s="198">
        <f t="shared" si="2"/>
        <v>0</v>
      </c>
      <c r="I17" s="200">
        <f t="shared" si="3"/>
        <v>0</v>
      </c>
    </row>
    <row r="18" spans="1:9" s="7" customFormat="1" ht="12.75">
      <c r="A18" s="142" t="s">
        <v>608</v>
      </c>
      <c r="B18" s="136" t="s">
        <v>634</v>
      </c>
      <c r="C18" s="186"/>
      <c r="D18" s="134">
        <v>9884.84</v>
      </c>
      <c r="E18" s="198">
        <f t="shared" si="0"/>
        <v>0</v>
      </c>
      <c r="F18" s="211"/>
      <c r="G18" s="199">
        <f t="shared" si="1"/>
        <v>9884.84</v>
      </c>
      <c r="H18" s="198">
        <f t="shared" si="2"/>
        <v>0</v>
      </c>
      <c r="I18" s="200">
        <f t="shared" si="3"/>
        <v>0</v>
      </c>
    </row>
    <row r="19" spans="1:9" s="7" customFormat="1" ht="12.75">
      <c r="A19" s="142" t="s">
        <v>609</v>
      </c>
      <c r="B19" s="136" t="s">
        <v>635</v>
      </c>
      <c r="C19" s="186"/>
      <c r="D19" s="134">
        <v>11296.96</v>
      </c>
      <c r="E19" s="198">
        <f t="shared" si="0"/>
        <v>0</v>
      </c>
      <c r="F19" s="211"/>
      <c r="G19" s="199">
        <f t="shared" si="1"/>
        <v>11296.96</v>
      </c>
      <c r="H19" s="198">
        <f t="shared" si="2"/>
        <v>0</v>
      </c>
      <c r="I19" s="200">
        <f t="shared" si="3"/>
        <v>0</v>
      </c>
    </row>
    <row r="20" spans="1:9" s="7" customFormat="1" ht="12.75">
      <c r="A20" s="142" t="s">
        <v>610</v>
      </c>
      <c r="B20" s="136" t="s">
        <v>636</v>
      </c>
      <c r="C20" s="186"/>
      <c r="D20" s="134">
        <v>12709.08</v>
      </c>
      <c r="E20" s="198">
        <f t="shared" si="0"/>
        <v>0</v>
      </c>
      <c r="F20" s="211"/>
      <c r="G20" s="199">
        <f t="shared" si="1"/>
        <v>12709.08</v>
      </c>
      <c r="H20" s="198">
        <f t="shared" si="2"/>
        <v>0</v>
      </c>
      <c r="I20" s="200">
        <f t="shared" si="3"/>
        <v>0</v>
      </c>
    </row>
    <row r="21" spans="1:9" s="7" customFormat="1" ht="12.75">
      <c r="A21" s="142" t="s">
        <v>611</v>
      </c>
      <c r="B21" s="136" t="s">
        <v>637</v>
      </c>
      <c r="C21" s="186"/>
      <c r="D21" s="134">
        <v>14121.2</v>
      </c>
      <c r="E21" s="198">
        <f t="shared" si="0"/>
        <v>0</v>
      </c>
      <c r="F21" s="211"/>
      <c r="G21" s="199">
        <f t="shared" si="1"/>
        <v>14121.2</v>
      </c>
      <c r="H21" s="198">
        <f t="shared" si="2"/>
        <v>0</v>
      </c>
      <c r="I21" s="200">
        <f t="shared" si="3"/>
        <v>0</v>
      </c>
    </row>
    <row r="22" spans="1:9" s="7" customFormat="1" ht="12.75">
      <c r="A22" s="142" t="s">
        <v>612</v>
      </c>
      <c r="B22" s="136" t="s">
        <v>638</v>
      </c>
      <c r="C22" s="186"/>
      <c r="D22" s="134">
        <v>15533.32</v>
      </c>
      <c r="E22" s="198">
        <f t="shared" si="0"/>
        <v>0</v>
      </c>
      <c r="F22" s="211"/>
      <c r="G22" s="199">
        <f t="shared" si="1"/>
        <v>15533.32</v>
      </c>
      <c r="H22" s="198">
        <f t="shared" si="2"/>
        <v>0</v>
      </c>
      <c r="I22" s="200">
        <f t="shared" si="3"/>
        <v>0</v>
      </c>
    </row>
    <row r="23" spans="1:9" s="7" customFormat="1" ht="12.75">
      <c r="A23" s="142" t="s">
        <v>613</v>
      </c>
      <c r="B23" s="136" t="s">
        <v>639</v>
      </c>
      <c r="C23" s="186"/>
      <c r="D23" s="134">
        <v>16945.44</v>
      </c>
      <c r="E23" s="198">
        <f t="shared" si="0"/>
        <v>0</v>
      </c>
      <c r="F23" s="211"/>
      <c r="G23" s="199">
        <f t="shared" si="1"/>
        <v>16945.44</v>
      </c>
      <c r="H23" s="198">
        <f t="shared" si="2"/>
        <v>0</v>
      </c>
      <c r="I23" s="200">
        <f t="shared" si="3"/>
        <v>0</v>
      </c>
    </row>
    <row r="24" spans="1:9" s="7" customFormat="1" ht="12.75">
      <c r="A24" s="142" t="s">
        <v>614</v>
      </c>
      <c r="B24" s="136" t="s">
        <v>640</v>
      </c>
      <c r="C24" s="186"/>
      <c r="D24" s="134">
        <v>18357.56</v>
      </c>
      <c r="E24" s="198">
        <f t="shared" si="0"/>
        <v>0</v>
      </c>
      <c r="F24" s="211"/>
      <c r="G24" s="199">
        <f t="shared" si="1"/>
        <v>18357.56</v>
      </c>
      <c r="H24" s="198">
        <f t="shared" si="2"/>
        <v>0</v>
      </c>
      <c r="I24" s="200">
        <f t="shared" si="3"/>
        <v>0</v>
      </c>
    </row>
    <row r="25" spans="1:9" s="7" customFormat="1" ht="12.75">
      <c r="A25" s="142" t="s">
        <v>615</v>
      </c>
      <c r="B25" s="136" t="s">
        <v>641</v>
      </c>
      <c r="C25" s="186"/>
      <c r="D25" s="134">
        <v>19769.68</v>
      </c>
      <c r="E25" s="198">
        <f t="shared" si="0"/>
        <v>0</v>
      </c>
      <c r="F25" s="211"/>
      <c r="G25" s="199">
        <f t="shared" si="1"/>
        <v>19769.68</v>
      </c>
      <c r="H25" s="198">
        <f t="shared" si="2"/>
        <v>0</v>
      </c>
      <c r="I25" s="200">
        <f t="shared" si="3"/>
        <v>0</v>
      </c>
    </row>
    <row r="26" spans="1:9" s="7" customFormat="1" ht="12.75">
      <c r="A26" s="142" t="s">
        <v>616</v>
      </c>
      <c r="B26" s="136" t="s">
        <v>642</v>
      </c>
      <c r="C26" s="186"/>
      <c r="D26" s="134">
        <v>21181.8</v>
      </c>
      <c r="E26" s="198">
        <f t="shared" si="0"/>
        <v>0</v>
      </c>
      <c r="F26" s="211"/>
      <c r="G26" s="199">
        <f t="shared" si="1"/>
        <v>21181.8</v>
      </c>
      <c r="H26" s="198">
        <f t="shared" si="2"/>
        <v>0</v>
      </c>
      <c r="I26" s="200">
        <f t="shared" si="3"/>
        <v>0</v>
      </c>
    </row>
    <row r="27" spans="1:9" s="7" customFormat="1" ht="12.75">
      <c r="A27" s="142" t="s">
        <v>617</v>
      </c>
      <c r="B27" s="136" t="s">
        <v>643</v>
      </c>
      <c r="C27" s="186"/>
      <c r="D27" s="134">
        <v>23299.98</v>
      </c>
      <c r="E27" s="198">
        <f t="shared" si="0"/>
        <v>0</v>
      </c>
      <c r="F27" s="211"/>
      <c r="G27" s="199">
        <f t="shared" si="1"/>
        <v>23299.98</v>
      </c>
      <c r="H27" s="198">
        <f t="shared" si="2"/>
        <v>0</v>
      </c>
      <c r="I27" s="200">
        <f t="shared" si="3"/>
        <v>0</v>
      </c>
    </row>
    <row r="28" spans="1:9" s="7" customFormat="1" ht="12.75">
      <c r="A28" s="142" t="s">
        <v>618</v>
      </c>
      <c r="B28" s="136" t="s">
        <v>644</v>
      </c>
      <c r="C28" s="186"/>
      <c r="D28" s="134">
        <v>26124.22</v>
      </c>
      <c r="E28" s="198">
        <f t="shared" si="0"/>
        <v>0</v>
      </c>
      <c r="F28" s="211"/>
      <c r="G28" s="199">
        <f t="shared" si="1"/>
        <v>26124.22</v>
      </c>
      <c r="H28" s="198">
        <f t="shared" si="2"/>
        <v>0</v>
      </c>
      <c r="I28" s="200">
        <f t="shared" si="3"/>
        <v>0</v>
      </c>
    </row>
    <row r="29" spans="1:9" s="7" customFormat="1" ht="12.75">
      <c r="A29" s="142" t="s">
        <v>619</v>
      </c>
      <c r="B29" s="136" t="s">
        <v>645</v>
      </c>
      <c r="C29" s="186"/>
      <c r="D29" s="134">
        <v>28948.46</v>
      </c>
      <c r="E29" s="198">
        <f t="shared" si="0"/>
        <v>0</v>
      </c>
      <c r="F29" s="211"/>
      <c r="G29" s="199">
        <f t="shared" si="1"/>
        <v>28948.46</v>
      </c>
      <c r="H29" s="198">
        <f t="shared" si="2"/>
        <v>0</v>
      </c>
      <c r="I29" s="200">
        <f t="shared" si="3"/>
        <v>0</v>
      </c>
    </row>
    <row r="30" spans="1:9" s="7" customFormat="1" ht="12.75">
      <c r="A30" s="142" t="s">
        <v>620</v>
      </c>
      <c r="B30" s="136" t="s">
        <v>646</v>
      </c>
      <c r="C30" s="186"/>
      <c r="D30" s="134">
        <v>31772.7</v>
      </c>
      <c r="E30" s="198">
        <f t="shared" si="0"/>
        <v>0</v>
      </c>
      <c r="F30" s="211"/>
      <c r="G30" s="199">
        <f t="shared" si="1"/>
        <v>31772.7</v>
      </c>
      <c r="H30" s="198">
        <f t="shared" si="2"/>
        <v>0</v>
      </c>
      <c r="I30" s="200">
        <f t="shared" si="3"/>
        <v>0</v>
      </c>
    </row>
    <row r="31" spans="1:9" s="7" customFormat="1" ht="12.75">
      <c r="A31" s="142" t="s">
        <v>621</v>
      </c>
      <c r="B31" s="136" t="s">
        <v>647</v>
      </c>
      <c r="C31" s="186"/>
      <c r="D31" s="134">
        <v>34596.94</v>
      </c>
      <c r="E31" s="198">
        <f t="shared" si="0"/>
        <v>0</v>
      </c>
      <c r="F31" s="211"/>
      <c r="G31" s="199">
        <f t="shared" si="1"/>
        <v>34596.94</v>
      </c>
      <c r="H31" s="198">
        <f t="shared" si="2"/>
        <v>0</v>
      </c>
      <c r="I31" s="200">
        <f t="shared" si="3"/>
        <v>0</v>
      </c>
    </row>
    <row r="32" spans="1:9" s="7" customFormat="1" ht="12.75">
      <c r="A32" s="142" t="s">
        <v>622</v>
      </c>
      <c r="B32" s="136" t="s">
        <v>648</v>
      </c>
      <c r="C32" s="186"/>
      <c r="D32" s="134">
        <v>38127.24</v>
      </c>
      <c r="E32" s="198">
        <f t="shared" si="0"/>
        <v>0</v>
      </c>
      <c r="F32" s="211"/>
      <c r="G32" s="199">
        <f t="shared" si="1"/>
        <v>38127.24</v>
      </c>
      <c r="H32" s="198">
        <f t="shared" si="2"/>
        <v>0</v>
      </c>
      <c r="I32" s="200">
        <f t="shared" si="3"/>
        <v>0</v>
      </c>
    </row>
    <row r="33" spans="1:9" s="7" customFormat="1" ht="12.75">
      <c r="A33" s="142" t="s">
        <v>623</v>
      </c>
      <c r="B33" s="136" t="s">
        <v>649</v>
      </c>
      <c r="C33" s="186"/>
      <c r="D33" s="134">
        <v>42363.6</v>
      </c>
      <c r="E33" s="198">
        <f t="shared" si="0"/>
        <v>0</v>
      </c>
      <c r="F33" s="211"/>
      <c r="G33" s="199">
        <f t="shared" si="1"/>
        <v>42363.6</v>
      </c>
      <c r="H33" s="198">
        <f t="shared" si="2"/>
        <v>0</v>
      </c>
      <c r="I33" s="200">
        <f t="shared" si="3"/>
        <v>0</v>
      </c>
    </row>
    <row r="34" spans="1:9" s="7" customFormat="1" ht="12.75">
      <c r="A34" s="142" t="s">
        <v>624</v>
      </c>
      <c r="B34" s="136" t="s">
        <v>650</v>
      </c>
      <c r="C34" s="186"/>
      <c r="D34" s="134">
        <v>46599.96</v>
      </c>
      <c r="E34" s="198">
        <f t="shared" si="0"/>
        <v>0</v>
      </c>
      <c r="F34" s="211"/>
      <c r="G34" s="199">
        <f t="shared" si="1"/>
        <v>46599.96</v>
      </c>
      <c r="H34" s="198">
        <f t="shared" si="2"/>
        <v>0</v>
      </c>
      <c r="I34" s="200">
        <f t="shared" si="3"/>
        <v>0</v>
      </c>
    </row>
    <row r="35" spans="1:9" s="7" customFormat="1" ht="12.75">
      <c r="A35" s="142" t="s">
        <v>625</v>
      </c>
      <c r="B35" s="136" t="s">
        <v>651</v>
      </c>
      <c r="C35" s="186"/>
      <c r="D35" s="134">
        <v>52248.44</v>
      </c>
      <c r="E35" s="198">
        <f t="shared" si="0"/>
        <v>0</v>
      </c>
      <c r="F35" s="211"/>
      <c r="G35" s="199">
        <f t="shared" si="1"/>
        <v>52248.44</v>
      </c>
      <c r="H35" s="198">
        <f t="shared" si="2"/>
        <v>0</v>
      </c>
      <c r="I35" s="200">
        <f t="shared" si="3"/>
        <v>0</v>
      </c>
    </row>
    <row r="36" spans="1:9" s="7" customFormat="1" ht="12.75">
      <c r="A36" s="142" t="s">
        <v>626</v>
      </c>
      <c r="B36" s="136" t="s">
        <v>652</v>
      </c>
      <c r="C36" s="186"/>
      <c r="D36" s="134">
        <v>59309.04</v>
      </c>
      <c r="E36" s="198">
        <f t="shared" si="0"/>
        <v>0</v>
      </c>
      <c r="F36" s="211"/>
      <c r="G36" s="199">
        <f t="shared" si="1"/>
        <v>59309.04</v>
      </c>
      <c r="H36" s="198">
        <f t="shared" si="2"/>
        <v>0</v>
      </c>
      <c r="I36" s="200">
        <f t="shared" si="3"/>
        <v>0</v>
      </c>
    </row>
    <row r="37" spans="1:9" s="7" customFormat="1" ht="12.75">
      <c r="A37" s="142" t="s">
        <v>627</v>
      </c>
      <c r="B37" s="136" t="s">
        <v>653</v>
      </c>
      <c r="C37" s="186"/>
      <c r="D37" s="134">
        <v>66369.64</v>
      </c>
      <c r="E37" s="198">
        <f t="shared" si="0"/>
        <v>0</v>
      </c>
      <c r="F37" s="211"/>
      <c r="G37" s="199">
        <f t="shared" si="1"/>
        <v>66369.64</v>
      </c>
      <c r="H37" s="198">
        <f t="shared" si="2"/>
        <v>0</v>
      </c>
      <c r="I37" s="200">
        <f t="shared" si="3"/>
        <v>0</v>
      </c>
    </row>
    <row r="38" spans="1:9" s="7" customFormat="1" ht="12.75">
      <c r="A38" s="142" t="s">
        <v>628</v>
      </c>
      <c r="B38" s="136" t="s">
        <v>654</v>
      </c>
      <c r="C38" s="186"/>
      <c r="D38" s="134">
        <v>73430.24</v>
      </c>
      <c r="E38" s="198">
        <f t="shared" si="0"/>
        <v>0</v>
      </c>
      <c r="F38" s="211"/>
      <c r="G38" s="199">
        <f t="shared" si="1"/>
        <v>73430.24</v>
      </c>
      <c r="H38" s="198">
        <f t="shared" si="2"/>
        <v>0</v>
      </c>
      <c r="I38" s="200">
        <f t="shared" si="3"/>
        <v>0</v>
      </c>
    </row>
    <row r="39" spans="1:9" s="219" customFormat="1" ht="12.75">
      <c r="A39" s="144" t="s">
        <v>656</v>
      </c>
      <c r="B39" s="145" t="s">
        <v>505</v>
      </c>
      <c r="C39" s="186"/>
      <c r="D39" s="161">
        <v>1357.61</v>
      </c>
      <c r="E39" s="198">
        <f t="shared" si="0"/>
        <v>0</v>
      </c>
      <c r="F39" s="214"/>
      <c r="G39" s="199">
        <f t="shared" si="1"/>
        <v>1357.61</v>
      </c>
      <c r="H39" s="198">
        <f t="shared" si="2"/>
        <v>0</v>
      </c>
      <c r="I39" s="200">
        <f t="shared" si="3"/>
        <v>0</v>
      </c>
    </row>
    <row r="40" spans="1:9" s="219" customFormat="1" ht="13.5" thickBot="1">
      <c r="A40" s="167" t="s">
        <v>387</v>
      </c>
      <c r="B40" s="168"/>
      <c r="C40" s="162">
        <f>SUM(C9:C39)</f>
        <v>0</v>
      </c>
      <c r="D40" s="169"/>
      <c r="E40" s="204">
        <f>SUM(E9:E39)</f>
        <v>0</v>
      </c>
      <c r="F40" s="202">
        <f>SUM(F9:F39)</f>
        <v>0</v>
      </c>
      <c r="G40" s="208"/>
      <c r="H40" s="204">
        <f>SUM(H9:H39)</f>
        <v>0</v>
      </c>
      <c r="I40" s="209">
        <f>H40-E40</f>
        <v>0</v>
      </c>
    </row>
    <row r="41" spans="1:9" s="219" customFormat="1" ht="12.75">
      <c r="A41" s="212"/>
      <c r="B41" s="213"/>
      <c r="C41" s="268"/>
      <c r="D41" s="215"/>
      <c r="E41" s="216"/>
      <c r="F41" s="268"/>
      <c r="G41" s="217"/>
      <c r="H41" s="216"/>
      <c r="I41" s="218"/>
    </row>
    <row r="42" spans="1:9" s="7" customFormat="1" ht="12.75">
      <c r="A42" s="190" t="s">
        <v>156</v>
      </c>
      <c r="B42" s="206"/>
      <c r="C42" s="197"/>
      <c r="D42" s="201"/>
      <c r="E42" s="198"/>
      <c r="F42" s="197"/>
      <c r="G42" s="199"/>
      <c r="H42" s="198"/>
      <c r="I42" s="200"/>
    </row>
    <row r="43" spans="1:9" s="7" customFormat="1" ht="12.75">
      <c r="A43" s="220"/>
      <c r="B43" s="220"/>
      <c r="C43" s="211"/>
      <c r="D43" s="221"/>
      <c r="E43" s="198">
        <f t="shared" si="0"/>
        <v>0</v>
      </c>
      <c r="F43" s="211"/>
      <c r="G43" s="199">
        <f>D43</f>
        <v>0</v>
      </c>
      <c r="H43" s="198">
        <f>G43*F43</f>
        <v>0</v>
      </c>
      <c r="I43" s="200">
        <f>H43-E43</f>
        <v>0</v>
      </c>
    </row>
    <row r="44" spans="1:9" s="7" customFormat="1" ht="12.75">
      <c r="A44" s="220"/>
      <c r="B44" s="220"/>
      <c r="C44" s="211"/>
      <c r="D44" s="221"/>
      <c r="E44" s="198">
        <f t="shared" si="0"/>
        <v>0</v>
      </c>
      <c r="F44" s="211"/>
      <c r="G44" s="199">
        <f>D44</f>
        <v>0</v>
      </c>
      <c r="H44" s="198">
        <f>G44*F44</f>
        <v>0</v>
      </c>
      <c r="I44" s="200">
        <f>H44-E44</f>
        <v>0</v>
      </c>
    </row>
    <row r="45" spans="1:9" s="7" customFormat="1" ht="12.75">
      <c r="A45" s="220"/>
      <c r="B45" s="220"/>
      <c r="C45" s="211"/>
      <c r="D45" s="221"/>
      <c r="E45" s="198">
        <f t="shared" si="0"/>
        <v>0</v>
      </c>
      <c r="F45" s="211"/>
      <c r="G45" s="199">
        <f>D45</f>
        <v>0</v>
      </c>
      <c r="H45" s="198">
        <f>G45*F45</f>
        <v>0</v>
      </c>
      <c r="I45" s="200">
        <f>H45-E45</f>
        <v>0</v>
      </c>
    </row>
    <row r="46" spans="1:9" s="7" customFormat="1" ht="12.75">
      <c r="A46" s="220"/>
      <c r="B46" s="220"/>
      <c r="C46" s="211"/>
      <c r="D46" s="221"/>
      <c r="E46" s="198">
        <f t="shared" si="0"/>
        <v>0</v>
      </c>
      <c r="F46" s="211"/>
      <c r="G46" s="199">
        <f>D46</f>
        <v>0</v>
      </c>
      <c r="H46" s="198">
        <f>G46*F46</f>
        <v>0</v>
      </c>
      <c r="I46" s="200">
        <f>H46-E46</f>
        <v>0</v>
      </c>
    </row>
    <row r="47" spans="1:9" s="7" customFormat="1" ht="12.75">
      <c r="A47" s="220"/>
      <c r="B47" s="220"/>
      <c r="C47" s="211"/>
      <c r="D47" s="221"/>
      <c r="E47" s="198">
        <f t="shared" si="0"/>
        <v>0</v>
      </c>
      <c r="F47" s="211"/>
      <c r="G47" s="199">
        <f>D47</f>
        <v>0</v>
      </c>
      <c r="H47" s="198">
        <f>G47*F47</f>
        <v>0</v>
      </c>
      <c r="I47" s="200">
        <f>H47-E47</f>
        <v>0</v>
      </c>
    </row>
    <row r="48" spans="1:9" s="7" customFormat="1" ht="13.5" thickBot="1">
      <c r="A48" s="167" t="s">
        <v>388</v>
      </c>
      <c r="B48" s="207"/>
      <c r="C48" s="202">
        <f>SUM(C43:C47)</f>
        <v>0</v>
      </c>
      <c r="D48" s="203"/>
      <c r="E48" s="204">
        <f>SUM(E43:E47)</f>
        <v>0</v>
      </c>
      <c r="F48" s="202">
        <f>SUM(F43:F47)</f>
        <v>0</v>
      </c>
      <c r="G48" s="208"/>
      <c r="H48" s="204">
        <f>SUM(H43:H47)</f>
        <v>0</v>
      </c>
      <c r="I48" s="209">
        <f>SUM(I9:I47)</f>
        <v>0</v>
      </c>
    </row>
  </sheetData>
  <mergeCells count="6">
    <mergeCell ref="A7:B7"/>
    <mergeCell ref="I5:I6"/>
    <mergeCell ref="A5:A6"/>
    <mergeCell ref="B5:B6"/>
    <mergeCell ref="C5:E5"/>
    <mergeCell ref="F5:H5"/>
  </mergeCells>
  <printOptions/>
  <pageMargins left="1.19" right="0" top="0.5905511811023623" bottom="0.3937007874015748"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J202"/>
  <sheetViews>
    <sheetView zoomScale="75" zoomScaleNormal="75" workbookViewId="0" topLeftCell="A1">
      <pane xSplit="2" ySplit="6" topLeftCell="C7" activePane="bottomRight" state="frozen"/>
      <selection pane="topLeft" activeCell="A1" sqref="A1"/>
      <selection pane="topRight" activeCell="C1" sqref="C1"/>
      <selection pane="bottomLeft" activeCell="A9" sqref="A9"/>
      <selection pane="bottomRight" activeCell="H8" sqref="H8"/>
    </sheetView>
  </sheetViews>
  <sheetFormatPr defaultColWidth="11.421875" defaultRowHeight="12.75"/>
  <cols>
    <col min="1" max="1" width="11.7109375" style="5" customWidth="1"/>
    <col min="2" max="2" width="37.140625" style="5" customWidth="1"/>
    <col min="3" max="4" width="12.7109375" style="5" customWidth="1"/>
    <col min="5" max="5" width="15.28125" style="5" customWidth="1"/>
    <col min="6" max="6" width="11.7109375" style="5" customWidth="1"/>
    <col min="7" max="7" width="12.7109375" style="5" customWidth="1"/>
    <col min="8" max="8" width="13.140625" style="5" customWidth="1"/>
    <col min="9" max="9" width="13.8515625" style="5" customWidth="1"/>
    <col min="10" max="10" width="3.28125" style="5" customWidth="1"/>
    <col min="11" max="16" width="12.7109375" style="5" customWidth="1"/>
    <col min="17" max="17" width="13.421875" style="5" bestFit="1" customWidth="1"/>
    <col min="18" max="16384" width="11.57421875" style="5" customWidth="1"/>
  </cols>
  <sheetData>
    <row r="1" spans="1:7" ht="20.25" customHeight="1">
      <c r="A1" s="260" t="str">
        <f>DRG!A1</f>
        <v>KH: </v>
      </c>
      <c r="B1" s="238"/>
      <c r="C1" s="238"/>
      <c r="D1" s="238"/>
      <c r="G1" s="171"/>
    </row>
    <row r="2" spans="1:8" ht="15">
      <c r="A2" s="14"/>
      <c r="G2" s="188" t="s">
        <v>157</v>
      </c>
      <c r="H2" s="189"/>
    </row>
    <row r="3" ht="15">
      <c r="A3" s="14" t="s">
        <v>569</v>
      </c>
    </row>
    <row r="4" ht="15.75" thickBot="1">
      <c r="A4" s="14"/>
    </row>
    <row r="5" spans="1:10" ht="12.75">
      <c r="A5" s="505" t="s">
        <v>500</v>
      </c>
      <c r="B5" s="508" t="s">
        <v>481</v>
      </c>
      <c r="C5" s="497" t="s">
        <v>476</v>
      </c>
      <c r="D5" s="498"/>
      <c r="E5" s="499"/>
      <c r="F5" s="500" t="s">
        <v>477</v>
      </c>
      <c r="G5" s="501"/>
      <c r="H5" s="502"/>
      <c r="I5" s="495" t="s">
        <v>478</v>
      </c>
      <c r="J5" s="15"/>
    </row>
    <row r="6" spans="1:9" s="16" customFormat="1" ht="39">
      <c r="A6" s="505"/>
      <c r="B6" s="509"/>
      <c r="C6" s="28" t="s">
        <v>797</v>
      </c>
      <c r="D6" s="29" t="s">
        <v>570</v>
      </c>
      <c r="E6" s="30" t="s">
        <v>799</v>
      </c>
      <c r="F6" s="28" t="s">
        <v>800</v>
      </c>
      <c r="G6" s="29" t="s">
        <v>570</v>
      </c>
      <c r="H6" s="30" t="s">
        <v>571</v>
      </c>
      <c r="I6" s="496"/>
    </row>
    <row r="7" spans="1:9" s="158" customFormat="1" ht="24.75" customHeight="1">
      <c r="A7" s="190" t="s">
        <v>572</v>
      </c>
      <c r="B7" s="154"/>
      <c r="C7" s="186"/>
      <c r="D7" s="131"/>
      <c r="E7" s="267"/>
      <c r="F7" s="186"/>
      <c r="G7" s="131"/>
      <c r="H7" s="267"/>
      <c r="I7" s="157">
        <f>H7-E7</f>
        <v>0</v>
      </c>
    </row>
    <row r="8" spans="1:9" s="158" customFormat="1" ht="12.75">
      <c r="A8" s="190" t="s">
        <v>679</v>
      </c>
      <c r="B8" s="154"/>
      <c r="C8" s="155"/>
      <c r="D8" s="131"/>
      <c r="E8" s="156"/>
      <c r="F8" s="155"/>
      <c r="G8" s="131"/>
      <c r="H8" s="156"/>
      <c r="I8" s="157"/>
    </row>
    <row r="9" spans="1:9" s="166" customFormat="1" ht="15">
      <c r="A9" s="385" t="s">
        <v>573</v>
      </c>
      <c r="B9" s="148" t="s">
        <v>681</v>
      </c>
      <c r="C9" s="186"/>
      <c r="D9" s="161">
        <v>234.09</v>
      </c>
      <c r="E9" s="156">
        <f>D9*C9</f>
        <v>0</v>
      </c>
      <c r="F9" s="186"/>
      <c r="G9" s="160">
        <f>D9</f>
        <v>234.09</v>
      </c>
      <c r="H9" s="156">
        <f>G9*F9</f>
        <v>0</v>
      </c>
      <c r="I9" s="157">
        <f>H9-E9</f>
        <v>0</v>
      </c>
    </row>
    <row r="10" spans="1:9" s="158" customFormat="1" ht="15">
      <c r="A10" s="387" t="s">
        <v>574</v>
      </c>
      <c r="B10" s="388" t="s">
        <v>527</v>
      </c>
      <c r="C10" s="186"/>
      <c r="D10" s="161">
        <v>256.25</v>
      </c>
      <c r="E10" s="156">
        <f>D10*C10</f>
        <v>0</v>
      </c>
      <c r="F10" s="186"/>
      <c r="G10" s="160">
        <f>D10</f>
        <v>256.25</v>
      </c>
      <c r="H10" s="156">
        <f>G10*F10</f>
        <v>0</v>
      </c>
      <c r="I10" s="157">
        <f>H10-E10</f>
        <v>0</v>
      </c>
    </row>
    <row r="11" spans="1:9" s="158" customFormat="1" ht="12.75">
      <c r="A11" s="149" t="s">
        <v>601</v>
      </c>
      <c r="B11" s="386" t="s">
        <v>506</v>
      </c>
      <c r="C11" s="155"/>
      <c r="D11" s="139"/>
      <c r="E11" s="156"/>
      <c r="F11" s="155"/>
      <c r="G11" s="131"/>
      <c r="H11" s="156"/>
      <c r="I11" s="157"/>
    </row>
    <row r="12" spans="1:9" s="158" customFormat="1" ht="12.75">
      <c r="A12" s="141" t="s">
        <v>602</v>
      </c>
      <c r="B12" s="137" t="s">
        <v>655</v>
      </c>
      <c r="C12" s="186"/>
      <c r="D12" s="135">
        <v>1311.53</v>
      </c>
      <c r="E12" s="156">
        <f aca="true" t="shared" si="0" ref="E12:E50">D12*C12</f>
        <v>0</v>
      </c>
      <c r="F12" s="186"/>
      <c r="G12" s="131">
        <f aca="true" t="shared" si="1" ref="G12:G50">D12</f>
        <v>1311.53</v>
      </c>
      <c r="H12" s="156">
        <f aca="true" t="shared" si="2" ref="H12:H50">G12*F12</f>
        <v>0</v>
      </c>
      <c r="I12" s="157">
        <f aca="true" t="shared" si="3" ref="I12:I50">H12-E12</f>
        <v>0</v>
      </c>
    </row>
    <row r="13" spans="1:9" s="158" customFormat="1" ht="12.75">
      <c r="A13" s="142" t="s">
        <v>603</v>
      </c>
      <c r="B13" s="136" t="s">
        <v>629</v>
      </c>
      <c r="C13" s="186"/>
      <c r="D13" s="134">
        <v>2623.06</v>
      </c>
      <c r="E13" s="156">
        <f t="shared" si="0"/>
        <v>0</v>
      </c>
      <c r="F13" s="186"/>
      <c r="G13" s="131">
        <f t="shared" si="1"/>
        <v>2623.06</v>
      </c>
      <c r="H13" s="156">
        <f t="shared" si="2"/>
        <v>0</v>
      </c>
      <c r="I13" s="157">
        <f t="shared" si="3"/>
        <v>0</v>
      </c>
    </row>
    <row r="14" spans="1:9" s="158" customFormat="1" ht="12.75">
      <c r="A14" s="142" t="s">
        <v>604</v>
      </c>
      <c r="B14" s="136" t="s">
        <v>630</v>
      </c>
      <c r="C14" s="186"/>
      <c r="D14" s="134">
        <v>3934.59</v>
      </c>
      <c r="E14" s="156">
        <f t="shared" si="0"/>
        <v>0</v>
      </c>
      <c r="F14" s="186"/>
      <c r="G14" s="131">
        <f t="shared" si="1"/>
        <v>3934.59</v>
      </c>
      <c r="H14" s="156">
        <f t="shared" si="2"/>
        <v>0</v>
      </c>
      <c r="I14" s="157">
        <f t="shared" si="3"/>
        <v>0</v>
      </c>
    </row>
    <row r="15" spans="1:9" s="158" customFormat="1" ht="12.75">
      <c r="A15" s="142" t="s">
        <v>605</v>
      </c>
      <c r="B15" s="136" t="s">
        <v>631</v>
      </c>
      <c r="C15" s="186"/>
      <c r="D15" s="134">
        <v>5246.12</v>
      </c>
      <c r="E15" s="156">
        <f t="shared" si="0"/>
        <v>0</v>
      </c>
      <c r="F15" s="186"/>
      <c r="G15" s="131">
        <f t="shared" si="1"/>
        <v>5246.12</v>
      </c>
      <c r="H15" s="156">
        <f t="shared" si="2"/>
        <v>0</v>
      </c>
      <c r="I15" s="157">
        <f t="shared" si="3"/>
        <v>0</v>
      </c>
    </row>
    <row r="16" spans="1:9" s="158" customFormat="1" ht="12.75">
      <c r="A16" s="142" t="s">
        <v>606</v>
      </c>
      <c r="B16" s="136" t="s">
        <v>632</v>
      </c>
      <c r="C16" s="186"/>
      <c r="D16" s="134">
        <v>6557.65</v>
      </c>
      <c r="E16" s="156">
        <f t="shared" si="0"/>
        <v>0</v>
      </c>
      <c r="F16" s="186"/>
      <c r="G16" s="131">
        <f t="shared" si="1"/>
        <v>6557.65</v>
      </c>
      <c r="H16" s="156">
        <f t="shared" si="2"/>
        <v>0</v>
      </c>
      <c r="I16" s="157">
        <f t="shared" si="3"/>
        <v>0</v>
      </c>
    </row>
    <row r="17" spans="1:9" s="158" customFormat="1" ht="12.75">
      <c r="A17" s="142" t="s">
        <v>607</v>
      </c>
      <c r="B17" s="136" t="s">
        <v>633</v>
      </c>
      <c r="C17" s="186"/>
      <c r="D17" s="134">
        <v>7869.18</v>
      </c>
      <c r="E17" s="156">
        <f t="shared" si="0"/>
        <v>0</v>
      </c>
      <c r="F17" s="186"/>
      <c r="G17" s="131">
        <f t="shared" si="1"/>
        <v>7869.18</v>
      </c>
      <c r="H17" s="156">
        <f t="shared" si="2"/>
        <v>0</v>
      </c>
      <c r="I17" s="157">
        <f t="shared" si="3"/>
        <v>0</v>
      </c>
    </row>
    <row r="18" spans="1:9" s="158" customFormat="1" ht="12.75">
      <c r="A18" s="142" t="s">
        <v>608</v>
      </c>
      <c r="B18" s="136" t="s">
        <v>634</v>
      </c>
      <c r="C18" s="186"/>
      <c r="D18" s="134">
        <v>9180.71</v>
      </c>
      <c r="E18" s="156">
        <f t="shared" si="0"/>
        <v>0</v>
      </c>
      <c r="F18" s="186"/>
      <c r="G18" s="131">
        <f t="shared" si="1"/>
        <v>9180.71</v>
      </c>
      <c r="H18" s="156">
        <f t="shared" si="2"/>
        <v>0</v>
      </c>
      <c r="I18" s="157">
        <f t="shared" si="3"/>
        <v>0</v>
      </c>
    </row>
    <row r="19" spans="1:9" s="158" customFormat="1" ht="12.75">
      <c r="A19" s="142" t="s">
        <v>609</v>
      </c>
      <c r="B19" s="136" t="s">
        <v>635</v>
      </c>
      <c r="C19" s="186"/>
      <c r="D19" s="134">
        <v>10492.24</v>
      </c>
      <c r="E19" s="156">
        <f t="shared" si="0"/>
        <v>0</v>
      </c>
      <c r="F19" s="186"/>
      <c r="G19" s="131">
        <f t="shared" si="1"/>
        <v>10492.24</v>
      </c>
      <c r="H19" s="156">
        <f t="shared" si="2"/>
        <v>0</v>
      </c>
      <c r="I19" s="157">
        <f t="shared" si="3"/>
        <v>0</v>
      </c>
    </row>
    <row r="20" spans="1:9" s="158" customFormat="1" ht="12.75">
      <c r="A20" s="142" t="s">
        <v>610</v>
      </c>
      <c r="B20" s="136" t="s">
        <v>636</v>
      </c>
      <c r="C20" s="186"/>
      <c r="D20" s="134">
        <v>11803.77</v>
      </c>
      <c r="E20" s="156">
        <f t="shared" si="0"/>
        <v>0</v>
      </c>
      <c r="F20" s="186"/>
      <c r="G20" s="131">
        <f t="shared" si="1"/>
        <v>11803.77</v>
      </c>
      <c r="H20" s="156">
        <f t="shared" si="2"/>
        <v>0</v>
      </c>
      <c r="I20" s="157">
        <f t="shared" si="3"/>
        <v>0</v>
      </c>
    </row>
    <row r="21" spans="1:9" s="158" customFormat="1" ht="12.75">
      <c r="A21" s="142" t="s">
        <v>611</v>
      </c>
      <c r="B21" s="136" t="s">
        <v>637</v>
      </c>
      <c r="C21" s="186"/>
      <c r="D21" s="134">
        <v>13115.3</v>
      </c>
      <c r="E21" s="156">
        <f t="shared" si="0"/>
        <v>0</v>
      </c>
      <c r="F21" s="186"/>
      <c r="G21" s="131">
        <f t="shared" si="1"/>
        <v>13115.3</v>
      </c>
      <c r="H21" s="156">
        <f t="shared" si="2"/>
        <v>0</v>
      </c>
      <c r="I21" s="157">
        <f t="shared" si="3"/>
        <v>0</v>
      </c>
    </row>
    <row r="22" spans="1:9" s="158" customFormat="1" ht="12.75">
      <c r="A22" s="142" t="s">
        <v>612</v>
      </c>
      <c r="B22" s="136" t="s">
        <v>638</v>
      </c>
      <c r="C22" s="186"/>
      <c r="D22" s="134">
        <v>14426.83</v>
      </c>
      <c r="E22" s="156">
        <f t="shared" si="0"/>
        <v>0</v>
      </c>
      <c r="F22" s="186"/>
      <c r="G22" s="131">
        <f t="shared" si="1"/>
        <v>14426.83</v>
      </c>
      <c r="H22" s="156">
        <f t="shared" si="2"/>
        <v>0</v>
      </c>
      <c r="I22" s="157">
        <f t="shared" si="3"/>
        <v>0</v>
      </c>
    </row>
    <row r="23" spans="1:9" s="158" customFormat="1" ht="12.75">
      <c r="A23" s="142" t="s">
        <v>613</v>
      </c>
      <c r="B23" s="136" t="s">
        <v>639</v>
      </c>
      <c r="C23" s="186"/>
      <c r="D23" s="134">
        <v>15738.36</v>
      </c>
      <c r="E23" s="156">
        <f t="shared" si="0"/>
        <v>0</v>
      </c>
      <c r="F23" s="186"/>
      <c r="G23" s="131">
        <f t="shared" si="1"/>
        <v>15738.36</v>
      </c>
      <c r="H23" s="156">
        <f t="shared" si="2"/>
        <v>0</v>
      </c>
      <c r="I23" s="157">
        <f t="shared" si="3"/>
        <v>0</v>
      </c>
    </row>
    <row r="24" spans="1:9" s="158" customFormat="1" ht="12.75">
      <c r="A24" s="142" t="s">
        <v>614</v>
      </c>
      <c r="B24" s="136" t="s">
        <v>640</v>
      </c>
      <c r="C24" s="186"/>
      <c r="D24" s="134">
        <v>17049.89</v>
      </c>
      <c r="E24" s="156">
        <f t="shared" si="0"/>
        <v>0</v>
      </c>
      <c r="F24" s="186"/>
      <c r="G24" s="131">
        <f t="shared" si="1"/>
        <v>17049.89</v>
      </c>
      <c r="H24" s="156">
        <f t="shared" si="2"/>
        <v>0</v>
      </c>
      <c r="I24" s="157">
        <f t="shared" si="3"/>
        <v>0</v>
      </c>
    </row>
    <row r="25" spans="1:9" s="158" customFormat="1" ht="12.75">
      <c r="A25" s="142" t="s">
        <v>615</v>
      </c>
      <c r="B25" s="136" t="s">
        <v>641</v>
      </c>
      <c r="C25" s="186"/>
      <c r="D25" s="134">
        <v>18361.42</v>
      </c>
      <c r="E25" s="156">
        <f t="shared" si="0"/>
        <v>0</v>
      </c>
      <c r="F25" s="186"/>
      <c r="G25" s="131">
        <f t="shared" si="1"/>
        <v>18361.42</v>
      </c>
      <c r="H25" s="156">
        <f t="shared" si="2"/>
        <v>0</v>
      </c>
      <c r="I25" s="157">
        <f t="shared" si="3"/>
        <v>0</v>
      </c>
    </row>
    <row r="26" spans="1:9" s="158" customFormat="1" ht="12.75">
      <c r="A26" s="142" t="s">
        <v>616</v>
      </c>
      <c r="B26" s="136" t="s">
        <v>642</v>
      </c>
      <c r="C26" s="186"/>
      <c r="D26" s="134">
        <v>19672.95</v>
      </c>
      <c r="E26" s="156">
        <f t="shared" si="0"/>
        <v>0</v>
      </c>
      <c r="F26" s="186"/>
      <c r="G26" s="131">
        <f t="shared" si="1"/>
        <v>19672.95</v>
      </c>
      <c r="H26" s="156">
        <f t="shared" si="2"/>
        <v>0</v>
      </c>
      <c r="I26" s="157">
        <f t="shared" si="3"/>
        <v>0</v>
      </c>
    </row>
    <row r="27" spans="1:9" s="158" customFormat="1" ht="12.75">
      <c r="A27" s="142" t="s">
        <v>617</v>
      </c>
      <c r="B27" s="136" t="s">
        <v>643</v>
      </c>
      <c r="C27" s="186"/>
      <c r="D27" s="134">
        <v>21640.25</v>
      </c>
      <c r="E27" s="156">
        <f t="shared" si="0"/>
        <v>0</v>
      </c>
      <c r="F27" s="186"/>
      <c r="G27" s="131">
        <f t="shared" si="1"/>
        <v>21640.25</v>
      </c>
      <c r="H27" s="156">
        <f t="shared" si="2"/>
        <v>0</v>
      </c>
      <c r="I27" s="157">
        <f t="shared" si="3"/>
        <v>0</v>
      </c>
    </row>
    <row r="28" spans="1:9" s="158" customFormat="1" ht="12.75">
      <c r="A28" s="142" t="s">
        <v>618</v>
      </c>
      <c r="B28" s="136" t="s">
        <v>644</v>
      </c>
      <c r="C28" s="186"/>
      <c r="D28" s="134">
        <v>24263.31</v>
      </c>
      <c r="E28" s="156">
        <f t="shared" si="0"/>
        <v>0</v>
      </c>
      <c r="F28" s="186"/>
      <c r="G28" s="131">
        <f t="shared" si="1"/>
        <v>24263.31</v>
      </c>
      <c r="H28" s="156">
        <f t="shared" si="2"/>
        <v>0</v>
      </c>
      <c r="I28" s="157">
        <f t="shared" si="3"/>
        <v>0</v>
      </c>
    </row>
    <row r="29" spans="1:9" s="158" customFormat="1" ht="12.75">
      <c r="A29" s="142" t="s">
        <v>619</v>
      </c>
      <c r="B29" s="136" t="s">
        <v>645</v>
      </c>
      <c r="C29" s="186"/>
      <c r="D29" s="134">
        <v>26886.37</v>
      </c>
      <c r="E29" s="156">
        <f t="shared" si="0"/>
        <v>0</v>
      </c>
      <c r="F29" s="186"/>
      <c r="G29" s="131">
        <f t="shared" si="1"/>
        <v>26886.37</v>
      </c>
      <c r="H29" s="156">
        <f t="shared" si="2"/>
        <v>0</v>
      </c>
      <c r="I29" s="157">
        <f t="shared" si="3"/>
        <v>0</v>
      </c>
    </row>
    <row r="30" spans="1:9" s="158" customFormat="1" ht="12.75">
      <c r="A30" s="142" t="s">
        <v>620</v>
      </c>
      <c r="B30" s="136" t="s">
        <v>646</v>
      </c>
      <c r="C30" s="186"/>
      <c r="D30" s="134">
        <v>29509.43</v>
      </c>
      <c r="E30" s="156">
        <f t="shared" si="0"/>
        <v>0</v>
      </c>
      <c r="F30" s="186"/>
      <c r="G30" s="131">
        <f t="shared" si="1"/>
        <v>29509.43</v>
      </c>
      <c r="H30" s="156">
        <f t="shared" si="2"/>
        <v>0</v>
      </c>
      <c r="I30" s="157">
        <f t="shared" si="3"/>
        <v>0</v>
      </c>
    </row>
    <row r="31" spans="1:9" s="158" customFormat="1" ht="12.75">
      <c r="A31" s="142" t="s">
        <v>621</v>
      </c>
      <c r="B31" s="136" t="s">
        <v>647</v>
      </c>
      <c r="C31" s="186"/>
      <c r="D31" s="134">
        <v>32132.49</v>
      </c>
      <c r="E31" s="156">
        <f t="shared" si="0"/>
        <v>0</v>
      </c>
      <c r="F31" s="186"/>
      <c r="G31" s="131">
        <f t="shared" si="1"/>
        <v>32132.49</v>
      </c>
      <c r="H31" s="156">
        <f t="shared" si="2"/>
        <v>0</v>
      </c>
      <c r="I31" s="157">
        <f t="shared" si="3"/>
        <v>0</v>
      </c>
    </row>
    <row r="32" spans="1:9" s="158" customFormat="1" ht="12.75">
      <c r="A32" s="142" t="s">
        <v>622</v>
      </c>
      <c r="B32" s="136" t="s">
        <v>648</v>
      </c>
      <c r="C32" s="186"/>
      <c r="D32" s="134">
        <v>35411.31</v>
      </c>
      <c r="E32" s="156">
        <f t="shared" si="0"/>
        <v>0</v>
      </c>
      <c r="F32" s="186"/>
      <c r="G32" s="131">
        <f t="shared" si="1"/>
        <v>35411.31</v>
      </c>
      <c r="H32" s="156">
        <f t="shared" si="2"/>
        <v>0</v>
      </c>
      <c r="I32" s="157">
        <f t="shared" si="3"/>
        <v>0</v>
      </c>
    </row>
    <row r="33" spans="1:9" s="158" customFormat="1" ht="12.75">
      <c r="A33" s="142" t="s">
        <v>623</v>
      </c>
      <c r="B33" s="136" t="s">
        <v>649</v>
      </c>
      <c r="C33" s="186"/>
      <c r="D33" s="134">
        <v>39345.9</v>
      </c>
      <c r="E33" s="156">
        <f t="shared" si="0"/>
        <v>0</v>
      </c>
      <c r="F33" s="186"/>
      <c r="G33" s="131">
        <f t="shared" si="1"/>
        <v>39345.9</v>
      </c>
      <c r="H33" s="156">
        <f t="shared" si="2"/>
        <v>0</v>
      </c>
      <c r="I33" s="157">
        <f t="shared" si="3"/>
        <v>0</v>
      </c>
    </row>
    <row r="34" spans="1:9" s="158" customFormat="1" ht="12.75">
      <c r="A34" s="142" t="s">
        <v>624</v>
      </c>
      <c r="B34" s="136" t="s">
        <v>650</v>
      </c>
      <c r="C34" s="186"/>
      <c r="D34" s="134">
        <v>43280.49</v>
      </c>
      <c r="E34" s="156">
        <f t="shared" si="0"/>
        <v>0</v>
      </c>
      <c r="F34" s="186"/>
      <c r="G34" s="131">
        <f t="shared" si="1"/>
        <v>43280.49</v>
      </c>
      <c r="H34" s="156">
        <f t="shared" si="2"/>
        <v>0</v>
      </c>
      <c r="I34" s="157">
        <f t="shared" si="3"/>
        <v>0</v>
      </c>
    </row>
    <row r="35" spans="1:9" s="158" customFormat="1" ht="12.75">
      <c r="A35" s="142" t="s">
        <v>625</v>
      </c>
      <c r="B35" s="136" t="s">
        <v>651</v>
      </c>
      <c r="C35" s="186"/>
      <c r="D35" s="134">
        <v>49182.38</v>
      </c>
      <c r="E35" s="156">
        <f t="shared" si="0"/>
        <v>0</v>
      </c>
      <c r="F35" s="186"/>
      <c r="G35" s="131">
        <f t="shared" si="1"/>
        <v>49182.38</v>
      </c>
      <c r="H35" s="156">
        <f t="shared" si="2"/>
        <v>0</v>
      </c>
      <c r="I35" s="157">
        <f t="shared" si="3"/>
        <v>0</v>
      </c>
    </row>
    <row r="36" spans="1:9" s="158" customFormat="1" ht="12.75">
      <c r="A36" s="142" t="s">
        <v>626</v>
      </c>
      <c r="B36" s="136" t="s">
        <v>652</v>
      </c>
      <c r="C36" s="186"/>
      <c r="D36" s="134">
        <v>55740.03</v>
      </c>
      <c r="E36" s="156">
        <f t="shared" si="0"/>
        <v>0</v>
      </c>
      <c r="F36" s="186"/>
      <c r="G36" s="131">
        <f t="shared" si="1"/>
        <v>55740.03</v>
      </c>
      <c r="H36" s="156">
        <f t="shared" si="2"/>
        <v>0</v>
      </c>
      <c r="I36" s="157">
        <f t="shared" si="3"/>
        <v>0</v>
      </c>
    </row>
    <row r="37" spans="1:9" s="158" customFormat="1" ht="12.75">
      <c r="A37" s="142" t="s">
        <v>627</v>
      </c>
      <c r="B37" s="136" t="s">
        <v>653</v>
      </c>
      <c r="C37" s="186"/>
      <c r="D37" s="134">
        <v>62297.68</v>
      </c>
      <c r="E37" s="156">
        <f t="shared" si="0"/>
        <v>0</v>
      </c>
      <c r="F37" s="186"/>
      <c r="G37" s="131">
        <f t="shared" si="1"/>
        <v>62297.68</v>
      </c>
      <c r="H37" s="156">
        <f t="shared" si="2"/>
        <v>0</v>
      </c>
      <c r="I37" s="157">
        <f t="shared" si="3"/>
        <v>0</v>
      </c>
    </row>
    <row r="38" spans="1:9" s="158" customFormat="1" ht="12.75">
      <c r="A38" s="142" t="s">
        <v>628</v>
      </c>
      <c r="B38" s="136" t="s">
        <v>654</v>
      </c>
      <c r="C38" s="186"/>
      <c r="D38" s="134">
        <v>68855.33</v>
      </c>
      <c r="E38" s="156">
        <f t="shared" si="0"/>
        <v>0</v>
      </c>
      <c r="F38" s="186"/>
      <c r="G38" s="131">
        <f t="shared" si="1"/>
        <v>68855.33</v>
      </c>
      <c r="H38" s="156">
        <f t="shared" si="2"/>
        <v>0</v>
      </c>
      <c r="I38" s="157">
        <f t="shared" si="3"/>
        <v>0</v>
      </c>
    </row>
    <row r="39" spans="1:9" s="158" customFormat="1" ht="12.75">
      <c r="A39" s="392" t="s">
        <v>656</v>
      </c>
      <c r="B39" s="393" t="s">
        <v>505</v>
      </c>
      <c r="C39" s="186"/>
      <c r="D39" s="161">
        <v>1353.01</v>
      </c>
      <c r="E39" s="156">
        <f t="shared" si="0"/>
        <v>0</v>
      </c>
      <c r="F39" s="186"/>
      <c r="G39" s="131">
        <f t="shared" si="1"/>
        <v>1353.01</v>
      </c>
      <c r="H39" s="156">
        <f t="shared" si="2"/>
        <v>0</v>
      </c>
      <c r="I39" s="157">
        <f t="shared" si="3"/>
        <v>0</v>
      </c>
    </row>
    <row r="40" spans="1:9" s="158" customFormat="1" ht="12.75">
      <c r="A40" s="387" t="s">
        <v>575</v>
      </c>
      <c r="B40" s="393" t="s">
        <v>576</v>
      </c>
      <c r="C40" s="390"/>
      <c r="D40" s="391">
        <v>1101.46</v>
      </c>
      <c r="E40" s="156">
        <f t="shared" si="0"/>
        <v>0</v>
      </c>
      <c r="F40" s="390"/>
      <c r="G40" s="131">
        <f>D40</f>
        <v>1101.46</v>
      </c>
      <c r="H40" s="156">
        <f>G40*F40</f>
        <v>0</v>
      </c>
      <c r="I40" s="157">
        <f>H40-E40</f>
        <v>0</v>
      </c>
    </row>
    <row r="41" spans="1:9" s="158" customFormat="1" ht="12.75">
      <c r="A41" s="387" t="s">
        <v>577</v>
      </c>
      <c r="B41" s="393" t="s">
        <v>508</v>
      </c>
      <c r="C41" s="390"/>
      <c r="D41" s="391">
        <v>1162.66</v>
      </c>
      <c r="E41" s="156">
        <f t="shared" si="0"/>
        <v>0</v>
      </c>
      <c r="F41" s="390"/>
      <c r="G41" s="131">
        <f>D41</f>
        <v>1162.66</v>
      </c>
      <c r="H41" s="156">
        <f>G41*F41</f>
        <v>0</v>
      </c>
      <c r="I41" s="157">
        <f>H41-E41</f>
        <v>0</v>
      </c>
    </row>
    <row r="42" spans="1:9" s="158" customFormat="1" ht="12.75">
      <c r="A42" s="394" t="s">
        <v>578</v>
      </c>
      <c r="B42" s="389" t="s">
        <v>191</v>
      </c>
      <c r="C42" s="390"/>
      <c r="D42" s="391">
        <v>289.82</v>
      </c>
      <c r="E42" s="156">
        <f t="shared" si="0"/>
        <v>0</v>
      </c>
      <c r="F42" s="390"/>
      <c r="G42" s="131">
        <f>D42</f>
        <v>289.82</v>
      </c>
      <c r="H42" s="156">
        <f>G42*F42</f>
        <v>0</v>
      </c>
      <c r="I42" s="157">
        <f>H42-E42</f>
        <v>0</v>
      </c>
    </row>
    <row r="43" spans="1:9" s="158" customFormat="1" ht="13.5" thickBot="1">
      <c r="A43" s="167" t="s">
        <v>387</v>
      </c>
      <c r="B43" s="168"/>
      <c r="C43" s="162">
        <f>SUM(C9:C42)</f>
        <v>0</v>
      </c>
      <c r="D43" s="169"/>
      <c r="E43" s="170">
        <f>SUM(E9:E42)</f>
        <v>0</v>
      </c>
      <c r="F43" s="162">
        <f>SUM(F9:F42)</f>
        <v>0</v>
      </c>
      <c r="G43" s="194"/>
      <c r="H43" s="170">
        <f>SUM(H9:H42)</f>
        <v>0</v>
      </c>
      <c r="I43" s="195">
        <f>H43-E43</f>
        <v>0</v>
      </c>
    </row>
    <row r="44" spans="1:9" s="158" customFormat="1" ht="12.75">
      <c r="A44" s="144"/>
      <c r="B44" s="145"/>
      <c r="C44" s="155"/>
      <c r="D44" s="161"/>
      <c r="E44" s="156"/>
      <c r="F44" s="155"/>
      <c r="G44" s="131"/>
      <c r="H44" s="156"/>
      <c r="I44" s="157"/>
    </row>
    <row r="45" spans="1:9" s="158" customFormat="1" ht="27" customHeight="1">
      <c r="A45" s="190" t="s">
        <v>389</v>
      </c>
      <c r="B45" s="153"/>
      <c r="C45" s="155"/>
      <c r="D45" s="159"/>
      <c r="E45" s="156"/>
      <c r="F45" s="155"/>
      <c r="G45" s="160"/>
      <c r="H45" s="156"/>
      <c r="I45" s="157"/>
    </row>
    <row r="46" spans="1:9" s="158" customFormat="1" ht="12.75">
      <c r="A46" s="191"/>
      <c r="B46" s="192"/>
      <c r="C46" s="186"/>
      <c r="D46" s="193"/>
      <c r="E46" s="156">
        <f>D46*C46</f>
        <v>0</v>
      </c>
      <c r="F46" s="186"/>
      <c r="G46" s="160">
        <f>D46</f>
        <v>0</v>
      </c>
      <c r="H46" s="156">
        <f>G46*F46</f>
        <v>0</v>
      </c>
      <c r="I46" s="157">
        <f>H46-E46</f>
        <v>0</v>
      </c>
    </row>
    <row r="47" spans="1:9" s="158" customFormat="1" ht="12.75">
      <c r="A47" s="191"/>
      <c r="B47" s="192"/>
      <c r="C47" s="186"/>
      <c r="D47" s="193"/>
      <c r="E47" s="156">
        <f>D47*C47</f>
        <v>0</v>
      </c>
      <c r="F47" s="186"/>
      <c r="G47" s="160">
        <f>D47</f>
        <v>0</v>
      </c>
      <c r="H47" s="156">
        <f>G47*F47</f>
        <v>0</v>
      </c>
      <c r="I47" s="157">
        <f>H47-E47</f>
        <v>0</v>
      </c>
    </row>
    <row r="48" spans="1:9" s="158" customFormat="1" ht="12.75">
      <c r="A48" s="192"/>
      <c r="B48" s="192"/>
      <c r="C48" s="186"/>
      <c r="D48" s="193"/>
      <c r="E48" s="156">
        <f>D48*C48</f>
        <v>0</v>
      </c>
      <c r="F48" s="186"/>
      <c r="G48" s="160">
        <f>D48</f>
        <v>0</v>
      </c>
      <c r="H48" s="156">
        <f>G48*F48</f>
        <v>0</v>
      </c>
      <c r="I48" s="157">
        <f>H48-E48</f>
        <v>0</v>
      </c>
    </row>
    <row r="49" spans="1:9" s="158" customFormat="1" ht="12.75">
      <c r="A49" s="192"/>
      <c r="B49" s="192"/>
      <c r="C49" s="186"/>
      <c r="D49" s="193"/>
      <c r="E49" s="156">
        <f t="shared" si="0"/>
        <v>0</v>
      </c>
      <c r="F49" s="186"/>
      <c r="G49" s="160">
        <f t="shared" si="1"/>
        <v>0</v>
      </c>
      <c r="H49" s="156">
        <f t="shared" si="2"/>
        <v>0</v>
      </c>
      <c r="I49" s="157">
        <f t="shared" si="3"/>
        <v>0</v>
      </c>
    </row>
    <row r="50" spans="1:9" s="158" customFormat="1" ht="12.75">
      <c r="A50" s="192"/>
      <c r="B50" s="192"/>
      <c r="C50" s="186"/>
      <c r="D50" s="193"/>
      <c r="E50" s="156">
        <f t="shared" si="0"/>
        <v>0</v>
      </c>
      <c r="F50" s="186"/>
      <c r="G50" s="160">
        <f t="shared" si="1"/>
        <v>0</v>
      </c>
      <c r="H50" s="156">
        <f t="shared" si="2"/>
        <v>0</v>
      </c>
      <c r="I50" s="157">
        <f t="shared" si="3"/>
        <v>0</v>
      </c>
    </row>
    <row r="51" spans="1:9" s="158" customFormat="1" ht="13.5" thickBot="1">
      <c r="A51" s="167" t="s">
        <v>388</v>
      </c>
      <c r="B51" s="168"/>
      <c r="C51" s="162">
        <f>SUM(C46:C50)</f>
        <v>0</v>
      </c>
      <c r="D51" s="169"/>
      <c r="E51" s="170">
        <f>SUM(E46:E50)</f>
        <v>0</v>
      </c>
      <c r="F51" s="162">
        <f>SUM(F46:F50)</f>
        <v>0</v>
      </c>
      <c r="G51" s="194"/>
      <c r="H51" s="170">
        <f>SUM(H46:H50)</f>
        <v>0</v>
      </c>
      <c r="I51" s="195">
        <f>H51-E51</f>
        <v>0</v>
      </c>
    </row>
    <row r="52" s="163" customFormat="1" ht="12.75">
      <c r="I52" s="158"/>
    </row>
    <row r="53" s="163" customFormat="1" ht="12.75"/>
    <row r="54" s="163" customFormat="1" ht="12.75"/>
    <row r="55" spans="1:9" ht="12.75">
      <c r="A55"/>
      <c r="B55"/>
      <c r="C55"/>
      <c r="D55"/>
      <c r="E55"/>
      <c r="F55"/>
      <c r="G55"/>
      <c r="H55"/>
      <c r="I55"/>
    </row>
    <row r="202" ht="12.75">
      <c r="A202" s="17"/>
    </row>
  </sheetData>
  <mergeCells count="5">
    <mergeCell ref="A5:A6"/>
    <mergeCell ref="I5:I6"/>
    <mergeCell ref="B5:B6"/>
    <mergeCell ref="C5:E5"/>
    <mergeCell ref="F5:H5"/>
  </mergeCells>
  <printOptions/>
  <pageMargins left="0.7" right="0" top="0.5905511811023623" bottom="0.3937007874015748" header="0.5118110236220472" footer="0.5118110236220472"/>
  <pageSetup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G64"/>
  <sheetViews>
    <sheetView zoomScale="75" zoomScaleNormal="75" workbookViewId="0" topLeftCell="A1">
      <pane xSplit="2" ySplit="7" topLeftCell="C35" activePane="bottomRight" state="frozen"/>
      <selection pane="topLeft" activeCell="A1" sqref="A1"/>
      <selection pane="topRight" activeCell="C1" sqref="C1"/>
      <selection pane="bottomLeft" activeCell="A8" sqref="A8"/>
      <selection pane="bottomRight" activeCell="A49" sqref="A49"/>
    </sheetView>
  </sheetViews>
  <sheetFormatPr defaultColWidth="11.421875" defaultRowHeight="12.75"/>
  <cols>
    <col min="1" max="1" width="13.57421875" style="5" customWidth="1"/>
    <col min="2" max="2" width="48.7109375" style="5" customWidth="1"/>
    <col min="3" max="4" width="12.28125" style="5" bestFit="1" customWidth="1"/>
    <col min="5" max="5" width="12.00390625" style="5" bestFit="1" customWidth="1"/>
    <col min="6" max="6" width="12.140625" style="5" customWidth="1"/>
    <col min="7" max="7" width="12.7109375" style="5" customWidth="1"/>
    <col min="20" max="16384" width="11.57421875" style="5" customWidth="1"/>
  </cols>
  <sheetData>
    <row r="1" spans="1:4" ht="15">
      <c r="A1" s="260" t="str">
        <f>DRG!A1</f>
        <v>KH: </v>
      </c>
      <c r="B1" s="239"/>
      <c r="C1" s="239"/>
      <c r="D1" s="239"/>
    </row>
    <row r="2" ht="15">
      <c r="A2" s="14"/>
    </row>
    <row r="3" spans="1:2" ht="15">
      <c r="A3" s="18" t="s">
        <v>872</v>
      </c>
      <c r="B3" s="19"/>
    </row>
    <row r="4" ht="12.75">
      <c r="B4" s="19"/>
    </row>
    <row r="5" spans="1:7" ht="12.75">
      <c r="A5" s="34" t="s">
        <v>480</v>
      </c>
      <c r="B5" s="31" t="s">
        <v>481</v>
      </c>
      <c r="C5" s="224" t="s">
        <v>794</v>
      </c>
      <c r="D5" s="32"/>
      <c r="E5" s="33"/>
      <c r="F5" s="503" t="s">
        <v>796</v>
      </c>
      <c r="G5" s="503"/>
    </row>
    <row r="6" spans="1:7" ht="52.5">
      <c r="A6" s="36"/>
      <c r="B6" s="35"/>
      <c r="C6" s="29" t="s">
        <v>239</v>
      </c>
      <c r="D6" s="29" t="s">
        <v>684</v>
      </c>
      <c r="E6" s="29" t="s">
        <v>799</v>
      </c>
      <c r="F6" s="29" t="s">
        <v>240</v>
      </c>
      <c r="G6" s="29" t="s">
        <v>241</v>
      </c>
    </row>
    <row r="7" spans="1:7" ht="12.75">
      <c r="A7" s="37"/>
      <c r="B7" s="38"/>
      <c r="C7" s="37"/>
      <c r="D7" s="37"/>
      <c r="E7" s="37"/>
      <c r="F7" s="37"/>
      <c r="G7" s="37"/>
    </row>
    <row r="8" spans="1:7" ht="12.75">
      <c r="A8" s="396" t="s">
        <v>528</v>
      </c>
      <c r="B8" s="263" t="s">
        <v>529</v>
      </c>
      <c r="C8" s="397"/>
      <c r="D8" s="398"/>
      <c r="E8" s="264">
        <f aca="true" t="shared" si="0" ref="E8:E58">D8*C8</f>
        <v>0</v>
      </c>
      <c r="F8" s="266"/>
      <c r="G8" s="264">
        <f>F8*D8</f>
        <v>0</v>
      </c>
    </row>
    <row r="9" spans="1:7" ht="12.75">
      <c r="A9" s="396" t="s">
        <v>482</v>
      </c>
      <c r="B9" s="263" t="s">
        <v>530</v>
      </c>
      <c r="C9" s="397"/>
      <c r="D9" s="398"/>
      <c r="E9" s="264">
        <f t="shared" si="0"/>
        <v>0</v>
      </c>
      <c r="F9" s="266"/>
      <c r="G9" s="264">
        <f aca="true" t="shared" si="1" ref="G9:G58">F9*D9</f>
        <v>0</v>
      </c>
    </row>
    <row r="10" spans="1:7" ht="12.75">
      <c r="A10" s="396" t="s">
        <v>483</v>
      </c>
      <c r="B10" s="263" t="s">
        <v>484</v>
      </c>
      <c r="C10" s="397"/>
      <c r="D10" s="398"/>
      <c r="E10" s="264">
        <f t="shared" si="0"/>
        <v>0</v>
      </c>
      <c r="F10" s="266"/>
      <c r="G10" s="264">
        <f t="shared" si="1"/>
        <v>0</v>
      </c>
    </row>
    <row r="11" spans="1:7" ht="26.25">
      <c r="A11" s="396" t="s">
        <v>485</v>
      </c>
      <c r="B11" s="263" t="s">
        <v>486</v>
      </c>
      <c r="C11" s="397"/>
      <c r="D11" s="398"/>
      <c r="E11" s="264">
        <f t="shared" si="0"/>
        <v>0</v>
      </c>
      <c r="F11" s="266"/>
      <c r="G11" s="264">
        <f t="shared" si="1"/>
        <v>0</v>
      </c>
    </row>
    <row r="12" spans="1:7" ht="12.75">
      <c r="A12" s="396" t="s">
        <v>685</v>
      </c>
      <c r="B12" s="263" t="s">
        <v>686</v>
      </c>
      <c r="C12" s="397"/>
      <c r="D12" s="398"/>
      <c r="E12" s="264">
        <f t="shared" si="0"/>
        <v>0</v>
      </c>
      <c r="F12" s="266"/>
      <c r="G12" s="264">
        <f t="shared" si="1"/>
        <v>0</v>
      </c>
    </row>
    <row r="13" spans="1:7" ht="12.75">
      <c r="A13" s="396" t="s">
        <v>531</v>
      </c>
      <c r="B13" s="263" t="s">
        <v>532</v>
      </c>
      <c r="C13" s="397"/>
      <c r="D13" s="398"/>
      <c r="E13" s="264">
        <f t="shared" si="0"/>
        <v>0</v>
      </c>
      <c r="F13" s="266"/>
      <c r="G13" s="264">
        <f t="shared" si="1"/>
        <v>0</v>
      </c>
    </row>
    <row r="14" spans="1:7" ht="26.25">
      <c r="A14" s="396" t="s">
        <v>533</v>
      </c>
      <c r="B14" s="263" t="s">
        <v>541</v>
      </c>
      <c r="C14" s="397"/>
      <c r="D14" s="398"/>
      <c r="E14" s="264">
        <f t="shared" si="0"/>
        <v>0</v>
      </c>
      <c r="F14" s="266"/>
      <c r="G14" s="264">
        <f t="shared" si="1"/>
        <v>0</v>
      </c>
    </row>
    <row r="15" spans="1:7" ht="26.25">
      <c r="A15" s="396" t="s">
        <v>542</v>
      </c>
      <c r="B15" s="263" t="s">
        <v>543</v>
      </c>
      <c r="C15" s="397"/>
      <c r="D15" s="398"/>
      <c r="E15" s="264">
        <f t="shared" si="0"/>
        <v>0</v>
      </c>
      <c r="F15" s="266"/>
      <c r="G15" s="264">
        <f t="shared" si="1"/>
        <v>0</v>
      </c>
    </row>
    <row r="16" spans="1:7" ht="26.25" customHeight="1">
      <c r="A16" s="396" t="s">
        <v>544</v>
      </c>
      <c r="B16" s="263" t="s">
        <v>550</v>
      </c>
      <c r="C16" s="397"/>
      <c r="D16" s="398"/>
      <c r="E16" s="264">
        <f t="shared" si="0"/>
        <v>0</v>
      </c>
      <c r="F16" s="266"/>
      <c r="G16" s="264">
        <f t="shared" si="1"/>
        <v>0</v>
      </c>
    </row>
    <row r="17" spans="1:7" ht="26.25">
      <c r="A17" s="396" t="s">
        <v>551</v>
      </c>
      <c r="B17" s="263" t="s">
        <v>552</v>
      </c>
      <c r="C17" s="397"/>
      <c r="D17" s="398"/>
      <c r="E17" s="264">
        <f t="shared" si="0"/>
        <v>0</v>
      </c>
      <c r="F17" s="266"/>
      <c r="G17" s="264">
        <f t="shared" si="1"/>
        <v>0</v>
      </c>
    </row>
    <row r="18" spans="1:7" ht="12.75">
      <c r="A18" s="396" t="s">
        <v>553</v>
      </c>
      <c r="B18" s="263" t="s">
        <v>554</v>
      </c>
      <c r="C18" s="397"/>
      <c r="D18" s="398"/>
      <c r="E18" s="264">
        <f t="shared" si="0"/>
        <v>0</v>
      </c>
      <c r="F18" s="266"/>
      <c r="G18" s="264">
        <f t="shared" si="1"/>
        <v>0</v>
      </c>
    </row>
    <row r="19" spans="1:7" ht="26.25">
      <c r="A19" s="396" t="s">
        <v>555</v>
      </c>
      <c r="B19" s="263" t="s">
        <v>556</v>
      </c>
      <c r="C19" s="397"/>
      <c r="D19" s="398"/>
      <c r="E19" s="264">
        <f t="shared" si="0"/>
        <v>0</v>
      </c>
      <c r="F19" s="266"/>
      <c r="G19" s="264">
        <f t="shared" si="1"/>
        <v>0</v>
      </c>
    </row>
    <row r="20" spans="1:7" ht="12.75">
      <c r="A20" s="396" t="s">
        <v>557</v>
      </c>
      <c r="B20" s="263" t="s">
        <v>558</v>
      </c>
      <c r="C20" s="397"/>
      <c r="D20" s="398"/>
      <c r="E20" s="264">
        <f t="shared" si="0"/>
        <v>0</v>
      </c>
      <c r="F20" s="266"/>
      <c r="G20" s="264">
        <f t="shared" si="1"/>
        <v>0</v>
      </c>
    </row>
    <row r="21" spans="1:7" ht="12.75">
      <c r="A21" s="396" t="s">
        <v>559</v>
      </c>
      <c r="B21" s="263" t="s">
        <v>560</v>
      </c>
      <c r="C21" s="397"/>
      <c r="D21" s="398"/>
      <c r="E21" s="264">
        <f t="shared" si="0"/>
        <v>0</v>
      </c>
      <c r="F21" s="266"/>
      <c r="G21" s="264">
        <f t="shared" si="1"/>
        <v>0</v>
      </c>
    </row>
    <row r="22" spans="1:7" ht="26.25">
      <c r="A22" s="396" t="s">
        <v>561</v>
      </c>
      <c r="B22" s="263" t="s">
        <v>562</v>
      </c>
      <c r="C22" s="397"/>
      <c r="D22" s="398"/>
      <c r="E22" s="264">
        <f t="shared" si="0"/>
        <v>0</v>
      </c>
      <c r="F22" s="266"/>
      <c r="G22" s="264">
        <f t="shared" si="1"/>
        <v>0</v>
      </c>
    </row>
    <row r="23" spans="1:7" ht="12.75">
      <c r="A23" s="396" t="s">
        <v>487</v>
      </c>
      <c r="B23" s="263" t="s">
        <v>563</v>
      </c>
      <c r="C23" s="397"/>
      <c r="D23" s="398"/>
      <c r="E23" s="264">
        <f t="shared" si="0"/>
        <v>0</v>
      </c>
      <c r="F23" s="266"/>
      <c r="G23" s="264">
        <f t="shared" si="1"/>
        <v>0</v>
      </c>
    </row>
    <row r="24" spans="1:7" ht="39">
      <c r="A24" s="396" t="s">
        <v>564</v>
      </c>
      <c r="B24" s="263" t="s">
        <v>565</v>
      </c>
      <c r="C24" s="397"/>
      <c r="D24" s="398"/>
      <c r="E24" s="264">
        <f t="shared" si="0"/>
        <v>0</v>
      </c>
      <c r="F24" s="266"/>
      <c r="G24" s="264">
        <f t="shared" si="1"/>
        <v>0</v>
      </c>
    </row>
    <row r="25" spans="1:7" ht="26.25">
      <c r="A25" s="396" t="s">
        <v>566</v>
      </c>
      <c r="B25" s="263" t="s">
        <v>579</v>
      </c>
      <c r="C25" s="397"/>
      <c r="D25" s="398"/>
      <c r="E25" s="264">
        <f t="shared" si="0"/>
        <v>0</v>
      </c>
      <c r="F25" s="266"/>
      <c r="G25" s="264">
        <f t="shared" si="1"/>
        <v>0</v>
      </c>
    </row>
    <row r="26" spans="1:7" ht="26.25">
      <c r="A26" s="396" t="s">
        <v>687</v>
      </c>
      <c r="B26" s="263" t="s">
        <v>688</v>
      </c>
      <c r="C26" s="397"/>
      <c r="D26" s="398"/>
      <c r="E26" s="264">
        <f t="shared" si="0"/>
        <v>0</v>
      </c>
      <c r="F26" s="266"/>
      <c r="G26" s="264">
        <f t="shared" si="1"/>
        <v>0</v>
      </c>
    </row>
    <row r="27" spans="1:7" ht="26.25">
      <c r="A27" s="396" t="s">
        <v>580</v>
      </c>
      <c r="B27" s="263" t="s">
        <v>581</v>
      </c>
      <c r="C27" s="397"/>
      <c r="D27" s="398"/>
      <c r="E27" s="264">
        <f t="shared" si="0"/>
        <v>0</v>
      </c>
      <c r="F27" s="266"/>
      <c r="G27" s="264">
        <f t="shared" si="1"/>
        <v>0</v>
      </c>
    </row>
    <row r="28" spans="1:7" ht="26.25">
      <c r="A28" s="396" t="s">
        <v>582</v>
      </c>
      <c r="B28" s="263" t="s">
        <v>583</v>
      </c>
      <c r="C28" s="397"/>
      <c r="D28" s="398"/>
      <c r="E28" s="264">
        <f t="shared" si="0"/>
        <v>0</v>
      </c>
      <c r="F28" s="266"/>
      <c r="G28" s="264">
        <f t="shared" si="1"/>
        <v>0</v>
      </c>
    </row>
    <row r="29" spans="1:7" ht="39">
      <c r="A29" s="396" t="s">
        <v>689</v>
      </c>
      <c r="B29" s="263" t="s">
        <v>691</v>
      </c>
      <c r="C29" s="397"/>
      <c r="D29" s="398"/>
      <c r="E29" s="264">
        <f t="shared" si="0"/>
        <v>0</v>
      </c>
      <c r="F29" s="266"/>
      <c r="G29" s="264">
        <f t="shared" si="1"/>
        <v>0</v>
      </c>
    </row>
    <row r="30" spans="1:7" ht="39">
      <c r="A30" s="396" t="s">
        <v>690</v>
      </c>
      <c r="B30" s="263" t="s">
        <v>692</v>
      </c>
      <c r="C30" s="397"/>
      <c r="D30" s="398"/>
      <c r="E30" s="264">
        <f t="shared" si="0"/>
        <v>0</v>
      </c>
      <c r="F30" s="266"/>
      <c r="G30" s="264">
        <f t="shared" si="1"/>
        <v>0</v>
      </c>
    </row>
    <row r="31" spans="1:7" ht="39">
      <c r="A31" s="396" t="s">
        <v>488</v>
      </c>
      <c r="B31" s="263" t="s">
        <v>584</v>
      </c>
      <c r="C31" s="397"/>
      <c r="D31" s="398"/>
      <c r="E31" s="264">
        <f t="shared" si="0"/>
        <v>0</v>
      </c>
      <c r="F31" s="266"/>
      <c r="G31" s="264">
        <f t="shared" si="1"/>
        <v>0</v>
      </c>
    </row>
    <row r="32" spans="1:7" ht="12.75">
      <c r="A32" s="396" t="s">
        <v>693</v>
      </c>
      <c r="B32" s="263" t="s">
        <v>694</v>
      </c>
      <c r="C32" s="397"/>
      <c r="D32" s="398"/>
      <c r="E32" s="264">
        <f t="shared" si="0"/>
        <v>0</v>
      </c>
      <c r="F32" s="266"/>
      <c r="G32" s="264">
        <f t="shared" si="1"/>
        <v>0</v>
      </c>
    </row>
    <row r="33" spans="1:7" ht="26.25">
      <c r="A33" s="396" t="s">
        <v>585</v>
      </c>
      <c r="B33" s="263" t="s">
        <v>586</v>
      </c>
      <c r="C33" s="397"/>
      <c r="D33" s="398"/>
      <c r="E33" s="264">
        <f t="shared" si="0"/>
        <v>0</v>
      </c>
      <c r="F33" s="266"/>
      <c r="G33" s="264">
        <f t="shared" si="1"/>
        <v>0</v>
      </c>
    </row>
    <row r="34" spans="1:7" s="6" customFormat="1" ht="12.75">
      <c r="A34" s="396" t="s">
        <v>695</v>
      </c>
      <c r="B34" s="263" t="s">
        <v>587</v>
      </c>
      <c r="C34" s="397"/>
      <c r="D34" s="398"/>
      <c r="E34" s="264">
        <f t="shared" si="0"/>
        <v>0</v>
      </c>
      <c r="F34" s="266"/>
      <c r="G34" s="264">
        <f t="shared" si="1"/>
        <v>0</v>
      </c>
    </row>
    <row r="35" spans="1:7" s="6" customFormat="1" ht="12.75">
      <c r="A35" s="396" t="s">
        <v>489</v>
      </c>
      <c r="B35" s="263" t="s">
        <v>490</v>
      </c>
      <c r="C35" s="397"/>
      <c r="D35" s="398"/>
      <c r="E35" s="264">
        <f t="shared" si="0"/>
        <v>0</v>
      </c>
      <c r="F35" s="266"/>
      <c r="G35" s="264">
        <f t="shared" si="1"/>
        <v>0</v>
      </c>
    </row>
    <row r="36" spans="1:7" ht="26.25">
      <c r="A36" s="396" t="s">
        <v>588</v>
      </c>
      <c r="B36" s="263" t="s">
        <v>589</v>
      </c>
      <c r="C36" s="397"/>
      <c r="D36" s="398"/>
      <c r="E36" s="264">
        <f t="shared" si="0"/>
        <v>0</v>
      </c>
      <c r="F36" s="266"/>
      <c r="G36" s="264">
        <f t="shared" si="1"/>
        <v>0</v>
      </c>
    </row>
    <row r="37" spans="1:7" ht="26.25">
      <c r="A37" s="396" t="s">
        <v>696</v>
      </c>
      <c r="B37" s="263" t="s">
        <v>697</v>
      </c>
      <c r="C37" s="397"/>
      <c r="D37" s="398"/>
      <c r="E37" s="264">
        <f t="shared" si="0"/>
        <v>0</v>
      </c>
      <c r="F37" s="266"/>
      <c r="G37" s="264">
        <f t="shared" si="1"/>
        <v>0</v>
      </c>
    </row>
    <row r="38" spans="1:7" ht="12.75">
      <c r="A38" s="396" t="s">
        <v>590</v>
      </c>
      <c r="B38" s="263" t="s">
        <v>591</v>
      </c>
      <c r="C38" s="397"/>
      <c r="D38" s="398"/>
      <c r="E38" s="264">
        <f t="shared" si="0"/>
        <v>0</v>
      </c>
      <c r="F38" s="266"/>
      <c r="G38" s="264">
        <f t="shared" si="1"/>
        <v>0</v>
      </c>
    </row>
    <row r="39" spans="1:7" ht="26.25">
      <c r="A39" s="396" t="s">
        <v>491</v>
      </c>
      <c r="B39" s="263" t="s">
        <v>592</v>
      </c>
      <c r="C39" s="397"/>
      <c r="D39" s="398"/>
      <c r="E39" s="264">
        <f t="shared" si="0"/>
        <v>0</v>
      </c>
      <c r="F39" s="266"/>
      <c r="G39" s="264">
        <f t="shared" si="1"/>
        <v>0</v>
      </c>
    </row>
    <row r="40" spans="1:7" ht="12.75">
      <c r="A40" s="396" t="s">
        <v>593</v>
      </c>
      <c r="B40" s="263" t="s">
        <v>594</v>
      </c>
      <c r="C40" s="397"/>
      <c r="D40" s="398"/>
      <c r="E40" s="264">
        <f t="shared" si="0"/>
        <v>0</v>
      </c>
      <c r="F40" s="266"/>
      <c r="G40" s="264">
        <f t="shared" si="1"/>
        <v>0</v>
      </c>
    </row>
    <row r="41" spans="1:7" ht="12.75">
      <c r="A41" s="396" t="s">
        <v>492</v>
      </c>
      <c r="B41" s="263" t="s">
        <v>493</v>
      </c>
      <c r="C41" s="397"/>
      <c r="D41" s="398"/>
      <c r="E41" s="264">
        <f t="shared" si="0"/>
        <v>0</v>
      </c>
      <c r="F41" s="266"/>
      <c r="G41" s="264">
        <f t="shared" si="1"/>
        <v>0</v>
      </c>
    </row>
    <row r="42" spans="1:7" ht="26.25">
      <c r="A42" s="396" t="s">
        <v>494</v>
      </c>
      <c r="B42" s="263" t="s">
        <v>595</v>
      </c>
      <c r="C42" s="397"/>
      <c r="D42" s="398"/>
      <c r="E42" s="264">
        <f t="shared" si="0"/>
        <v>0</v>
      </c>
      <c r="F42" s="266"/>
      <c r="G42" s="264">
        <f t="shared" si="1"/>
        <v>0</v>
      </c>
    </row>
    <row r="43" spans="1:7" ht="12.75">
      <c r="A43" s="396" t="s">
        <v>495</v>
      </c>
      <c r="B43" s="263" t="s">
        <v>496</v>
      </c>
      <c r="C43" s="397"/>
      <c r="D43" s="398"/>
      <c r="E43" s="264">
        <f t="shared" si="0"/>
        <v>0</v>
      </c>
      <c r="F43" s="266"/>
      <c r="G43" s="264">
        <f t="shared" si="1"/>
        <v>0</v>
      </c>
    </row>
    <row r="44" spans="1:7" ht="12.75">
      <c r="A44" s="396" t="s">
        <v>698</v>
      </c>
      <c r="B44" s="263" t="s">
        <v>699</v>
      </c>
      <c r="C44" s="397"/>
      <c r="D44" s="398"/>
      <c r="E44" s="264">
        <f t="shared" si="0"/>
        <v>0</v>
      </c>
      <c r="F44" s="266"/>
      <c r="G44" s="264">
        <f t="shared" si="1"/>
        <v>0</v>
      </c>
    </row>
    <row r="45" spans="1:7" ht="12.75">
      <c r="A45" s="396" t="s">
        <v>497</v>
      </c>
      <c r="B45" s="263" t="s">
        <v>596</v>
      </c>
      <c r="C45" s="397"/>
      <c r="D45" s="398"/>
      <c r="E45" s="264">
        <f t="shared" si="0"/>
        <v>0</v>
      </c>
      <c r="F45" s="266"/>
      <c r="G45" s="264">
        <f t="shared" si="1"/>
        <v>0</v>
      </c>
    </row>
    <row r="46" spans="1:7" ht="12.75">
      <c r="A46" s="396" t="s">
        <v>498</v>
      </c>
      <c r="B46" s="263" t="s">
        <v>597</v>
      </c>
      <c r="C46" s="397"/>
      <c r="D46" s="398"/>
      <c r="E46" s="264">
        <f t="shared" si="0"/>
        <v>0</v>
      </c>
      <c r="F46" s="266"/>
      <c r="G46" s="264">
        <f t="shared" si="1"/>
        <v>0</v>
      </c>
    </row>
    <row r="47" spans="1:7" ht="12.75">
      <c r="A47" s="396" t="s">
        <v>499</v>
      </c>
      <c r="B47" s="263" t="s">
        <v>598</v>
      </c>
      <c r="C47" s="397"/>
      <c r="D47" s="398"/>
      <c r="E47" s="264">
        <f t="shared" si="0"/>
        <v>0</v>
      </c>
      <c r="F47" s="266"/>
      <c r="G47" s="264">
        <f t="shared" si="1"/>
        <v>0</v>
      </c>
    </row>
    <row r="48" spans="1:7" ht="12.75">
      <c r="A48" s="400" t="s">
        <v>272</v>
      </c>
      <c r="B48" s="263"/>
      <c r="C48" s="405"/>
      <c r="D48" s="406"/>
      <c r="E48" s="407"/>
      <c r="F48" s="408"/>
      <c r="G48" s="264"/>
    </row>
    <row r="49" spans="1:7" ht="12.75">
      <c r="A49" s="396"/>
      <c r="B49" s="263"/>
      <c r="C49" s="397"/>
      <c r="D49" s="398"/>
      <c r="E49" s="264">
        <f t="shared" si="0"/>
        <v>0</v>
      </c>
      <c r="F49" s="266"/>
      <c r="G49" s="264">
        <f t="shared" si="1"/>
        <v>0</v>
      </c>
    </row>
    <row r="50" spans="1:7" ht="12.75">
      <c r="A50" s="396"/>
      <c r="B50" s="263"/>
      <c r="C50" s="397"/>
      <c r="D50" s="398"/>
      <c r="E50" s="264">
        <f t="shared" si="0"/>
        <v>0</v>
      </c>
      <c r="F50" s="266"/>
      <c r="G50" s="264">
        <f t="shared" si="1"/>
        <v>0</v>
      </c>
    </row>
    <row r="51" spans="1:7" ht="12.75">
      <c r="A51" s="396"/>
      <c r="B51" s="263"/>
      <c r="C51" s="397"/>
      <c r="D51" s="398"/>
      <c r="E51" s="264">
        <f t="shared" si="0"/>
        <v>0</v>
      </c>
      <c r="F51" s="266"/>
      <c r="G51" s="264">
        <f t="shared" si="1"/>
        <v>0</v>
      </c>
    </row>
    <row r="52" spans="1:7" ht="12.75">
      <c r="A52" s="396"/>
      <c r="B52" s="263"/>
      <c r="C52" s="397"/>
      <c r="D52" s="398"/>
      <c r="E52" s="264">
        <f t="shared" si="0"/>
        <v>0</v>
      </c>
      <c r="F52" s="266"/>
      <c r="G52" s="264">
        <f t="shared" si="1"/>
        <v>0</v>
      </c>
    </row>
    <row r="53" spans="1:7" ht="12.75">
      <c r="A53" s="396"/>
      <c r="B53" s="263"/>
      <c r="C53" s="397"/>
      <c r="D53" s="398"/>
      <c r="E53" s="264">
        <f t="shared" si="0"/>
        <v>0</v>
      </c>
      <c r="F53" s="266"/>
      <c r="G53" s="264">
        <f t="shared" si="1"/>
        <v>0</v>
      </c>
    </row>
    <row r="54" spans="1:7" ht="12.75">
      <c r="A54" s="396"/>
      <c r="B54" s="263"/>
      <c r="C54" s="397"/>
      <c r="D54" s="398"/>
      <c r="E54" s="264">
        <f t="shared" si="0"/>
        <v>0</v>
      </c>
      <c r="F54" s="266"/>
      <c r="G54" s="264">
        <f t="shared" si="1"/>
        <v>0</v>
      </c>
    </row>
    <row r="55" spans="1:7" ht="12.75">
      <c r="A55" s="396"/>
      <c r="B55" s="263"/>
      <c r="C55" s="397"/>
      <c r="D55" s="398"/>
      <c r="E55" s="264">
        <f t="shared" si="0"/>
        <v>0</v>
      </c>
      <c r="F55" s="266"/>
      <c r="G55" s="264">
        <f t="shared" si="1"/>
        <v>0</v>
      </c>
    </row>
    <row r="56" spans="1:7" ht="12.75">
      <c r="A56" s="396"/>
      <c r="B56" s="263"/>
      <c r="C56" s="397"/>
      <c r="D56" s="398"/>
      <c r="E56" s="264">
        <f t="shared" si="0"/>
        <v>0</v>
      </c>
      <c r="F56" s="266"/>
      <c r="G56" s="264">
        <f t="shared" si="1"/>
        <v>0</v>
      </c>
    </row>
    <row r="57" spans="1:7" ht="12.75">
      <c r="A57" s="396"/>
      <c r="B57" s="263"/>
      <c r="C57" s="397"/>
      <c r="D57" s="398"/>
      <c r="E57" s="264">
        <f t="shared" si="0"/>
        <v>0</v>
      </c>
      <c r="F57" s="266"/>
      <c r="G57" s="264">
        <f t="shared" si="1"/>
        <v>0</v>
      </c>
    </row>
    <row r="58" spans="1:7" ht="12.75">
      <c r="A58" s="396"/>
      <c r="B58" s="263"/>
      <c r="C58" s="397"/>
      <c r="D58" s="398"/>
      <c r="E58" s="264">
        <f t="shared" si="0"/>
        <v>0</v>
      </c>
      <c r="F58" s="266"/>
      <c r="G58" s="264">
        <f t="shared" si="1"/>
        <v>0</v>
      </c>
    </row>
    <row r="59" spans="1:7" s="233" customFormat="1" ht="12.75">
      <c r="A59" s="230" t="s">
        <v>662</v>
      </c>
      <c r="B59" s="409"/>
      <c r="C59" s="234">
        <f>SUM(C8:C58)</f>
        <v>0</v>
      </c>
      <c r="D59" s="235"/>
      <c r="E59" s="232">
        <f>SUM(E8:E58)</f>
        <v>0</v>
      </c>
      <c r="F59" s="234">
        <f>SUM(F8:F58)</f>
        <v>0</v>
      </c>
      <c r="G59" s="232">
        <f>SUM(G8:G58)</f>
        <v>0</v>
      </c>
    </row>
    <row r="61" spans="6:7" ht="12.75">
      <c r="F61" s="233"/>
      <c r="G61" s="233"/>
    </row>
    <row r="64" spans="6:7" ht="12.75">
      <c r="F64" s="233"/>
      <c r="G64" s="233"/>
    </row>
  </sheetData>
  <mergeCells count="1">
    <mergeCell ref="F5:G5"/>
  </mergeCells>
  <printOptions/>
  <pageMargins left="0.1968503937007874" right="0.31496062992125984" top="0.5905511811023623" bottom="0.7480314960629921" header="0.5118110236220472" footer="0.5118110236220472"/>
  <pageSetup fitToHeight="0"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N80"/>
  <sheetViews>
    <sheetView zoomScale="75" zoomScaleNormal="75" workbookViewId="0" topLeftCell="A1">
      <pane xSplit="2" ySplit="7" topLeftCell="M47" activePane="bottomRight" state="frozen"/>
      <selection pane="topLeft" activeCell="A1" sqref="A1"/>
      <selection pane="topRight" activeCell="C1" sqref="C1"/>
      <selection pane="bottomLeft" activeCell="A8" sqref="A8"/>
      <selection pane="bottomRight" activeCell="A55" sqref="A55"/>
    </sheetView>
  </sheetViews>
  <sheetFormatPr defaultColWidth="11.421875" defaultRowHeight="12.75"/>
  <cols>
    <col min="1" max="1" width="13.57421875" style="5" customWidth="1"/>
    <col min="2" max="2" width="39.7109375" style="5" customWidth="1"/>
    <col min="3" max="4" width="12.28125" style="5" bestFit="1" customWidth="1"/>
    <col min="5" max="5" width="12.00390625" style="5" bestFit="1" customWidth="1"/>
    <col min="6" max="6" width="11.7109375" style="5" customWidth="1"/>
    <col min="7" max="7" width="11.421875" style="5" customWidth="1"/>
    <col min="8" max="8" width="13.421875" style="5" customWidth="1"/>
    <col min="9" max="9" width="9.7109375" style="5" customWidth="1"/>
    <col min="10" max="10" width="11.7109375" style="5" bestFit="1" customWidth="1"/>
    <col min="11" max="11" width="13.421875" style="5" customWidth="1"/>
    <col min="12" max="12" width="12.140625" style="5" customWidth="1"/>
    <col min="13" max="13" width="12.7109375" style="5" customWidth="1"/>
    <col min="14" max="14" width="11.57421875" style="5" customWidth="1"/>
    <col min="27" max="16384" width="11.57421875" style="5" customWidth="1"/>
  </cols>
  <sheetData>
    <row r="1" spans="1:7" ht="15">
      <c r="A1" s="260" t="str">
        <f>DRG!A1</f>
        <v>KH: </v>
      </c>
      <c r="B1" s="260"/>
      <c r="C1" s="260"/>
      <c r="D1" s="260"/>
      <c r="G1" s="210" t="s">
        <v>157</v>
      </c>
    </row>
    <row r="2" ht="15">
      <c r="A2" s="14"/>
    </row>
    <row r="3" spans="1:8" ht="15">
      <c r="A3" s="18" t="s">
        <v>873</v>
      </c>
      <c r="B3" s="19"/>
      <c r="H3" s="171"/>
    </row>
    <row r="4" ht="12.75">
      <c r="B4" s="19"/>
    </row>
    <row r="5" spans="1:14" ht="12.75">
      <c r="A5" s="34" t="s">
        <v>480</v>
      </c>
      <c r="B5" s="31" t="s">
        <v>481</v>
      </c>
      <c r="C5" s="224" t="s">
        <v>794</v>
      </c>
      <c r="D5" s="32"/>
      <c r="E5" s="33"/>
      <c r="F5" s="504" t="s">
        <v>796</v>
      </c>
      <c r="G5" s="503"/>
      <c r="H5" s="503"/>
      <c r="I5" s="503"/>
      <c r="J5" s="503"/>
      <c r="K5" s="503"/>
      <c r="L5" s="503"/>
      <c r="M5" s="503"/>
      <c r="N5" s="490"/>
    </row>
    <row r="6" spans="1:14" ht="52.5">
      <c r="A6" s="36"/>
      <c r="B6" s="35"/>
      <c r="C6" s="29" t="s">
        <v>239</v>
      </c>
      <c r="D6" s="29" t="s">
        <v>814</v>
      </c>
      <c r="E6" s="29" t="s">
        <v>799</v>
      </c>
      <c r="F6" s="29" t="s">
        <v>327</v>
      </c>
      <c r="G6" s="29" t="s">
        <v>328</v>
      </c>
      <c r="H6" s="222" t="s">
        <v>659</v>
      </c>
      <c r="I6" s="29" t="s">
        <v>329</v>
      </c>
      <c r="J6" s="29" t="s">
        <v>330</v>
      </c>
      <c r="K6" s="223" t="s">
        <v>660</v>
      </c>
      <c r="L6" s="29" t="s">
        <v>240</v>
      </c>
      <c r="M6" s="29" t="s">
        <v>241</v>
      </c>
      <c r="N6" s="29" t="s">
        <v>815</v>
      </c>
    </row>
    <row r="7" spans="1:14" ht="12.75">
      <c r="A7" s="37"/>
      <c r="B7" s="38"/>
      <c r="C7" s="37"/>
      <c r="D7" s="37"/>
      <c r="E7" s="37"/>
      <c r="F7" s="227" t="s">
        <v>661</v>
      </c>
      <c r="G7" s="39" t="s">
        <v>466</v>
      </c>
      <c r="H7" s="226"/>
      <c r="I7" s="227" t="s">
        <v>661</v>
      </c>
      <c r="J7" s="39" t="s">
        <v>466</v>
      </c>
      <c r="K7" s="226"/>
      <c r="L7" s="37"/>
      <c r="M7" s="37"/>
      <c r="N7" s="37"/>
    </row>
    <row r="8" spans="1:14" ht="12.75">
      <c r="A8" s="396" t="s">
        <v>816</v>
      </c>
      <c r="B8" s="263" t="s">
        <v>529</v>
      </c>
      <c r="C8" s="397"/>
      <c r="D8" s="398"/>
      <c r="E8" s="264">
        <f>D8*C8</f>
        <v>0</v>
      </c>
      <c r="F8" s="397"/>
      <c r="G8" s="398"/>
      <c r="H8" s="264">
        <f>G8*F8</f>
        <v>0</v>
      </c>
      <c r="I8" s="397"/>
      <c r="J8" s="398"/>
      <c r="K8" s="264">
        <f>J8*I8</f>
        <v>0</v>
      </c>
      <c r="L8" s="399">
        <f>F8+I8</f>
        <v>0</v>
      </c>
      <c r="M8" s="264">
        <f>H8+K8</f>
        <v>0</v>
      </c>
      <c r="N8" s="264">
        <f>L8*D8</f>
        <v>0</v>
      </c>
    </row>
    <row r="9" spans="1:14" ht="12.75">
      <c r="A9" s="396" t="s">
        <v>817</v>
      </c>
      <c r="B9" s="263" t="s">
        <v>530</v>
      </c>
      <c r="C9" s="397"/>
      <c r="D9" s="398"/>
      <c r="E9" s="264">
        <f aca="true" t="shared" si="0" ref="E9:E65">D9*C9</f>
        <v>0</v>
      </c>
      <c r="F9" s="397"/>
      <c r="G9" s="398"/>
      <c r="H9" s="264">
        <f aca="true" t="shared" si="1" ref="H9:H65">G9*F9</f>
        <v>0</v>
      </c>
      <c r="I9" s="397"/>
      <c r="J9" s="398"/>
      <c r="K9" s="264">
        <f aca="true" t="shared" si="2" ref="K9:K65">J9*I9</f>
        <v>0</v>
      </c>
      <c r="L9" s="399">
        <f aca="true" t="shared" si="3" ref="L9:L47">F9+I9</f>
        <v>0</v>
      </c>
      <c r="M9" s="264">
        <f aca="true" t="shared" si="4" ref="M9:M47">H9+K9</f>
        <v>0</v>
      </c>
      <c r="N9" s="264">
        <f aca="true" t="shared" si="5" ref="N9:N47">L9*D9</f>
        <v>0</v>
      </c>
    </row>
    <row r="10" spans="1:14" ht="26.25">
      <c r="A10" s="396" t="s">
        <v>818</v>
      </c>
      <c r="B10" s="263" t="s">
        <v>484</v>
      </c>
      <c r="C10" s="397"/>
      <c r="D10" s="398"/>
      <c r="E10" s="264">
        <f t="shared" si="0"/>
        <v>0</v>
      </c>
      <c r="F10" s="397"/>
      <c r="G10" s="398"/>
      <c r="H10" s="264">
        <f t="shared" si="1"/>
        <v>0</v>
      </c>
      <c r="I10" s="397"/>
      <c r="J10" s="398"/>
      <c r="K10" s="264">
        <f t="shared" si="2"/>
        <v>0</v>
      </c>
      <c r="L10" s="399">
        <f t="shared" si="3"/>
        <v>0</v>
      </c>
      <c r="M10" s="264">
        <f t="shared" si="4"/>
        <v>0</v>
      </c>
      <c r="N10" s="264">
        <f t="shared" si="5"/>
        <v>0</v>
      </c>
    </row>
    <row r="11" spans="1:14" ht="26.25">
      <c r="A11" s="396" t="s">
        <v>819</v>
      </c>
      <c r="B11" s="263" t="s">
        <v>486</v>
      </c>
      <c r="C11" s="397"/>
      <c r="D11" s="398"/>
      <c r="E11" s="264">
        <f t="shared" si="0"/>
        <v>0</v>
      </c>
      <c r="F11" s="397"/>
      <c r="G11" s="398"/>
      <c r="H11" s="264">
        <f t="shared" si="1"/>
        <v>0</v>
      </c>
      <c r="I11" s="397"/>
      <c r="J11" s="398"/>
      <c r="K11" s="264">
        <f t="shared" si="2"/>
        <v>0</v>
      </c>
      <c r="L11" s="399">
        <f t="shared" si="3"/>
        <v>0</v>
      </c>
      <c r="M11" s="264">
        <f t="shared" si="4"/>
        <v>0</v>
      </c>
      <c r="N11" s="264">
        <f t="shared" si="5"/>
        <v>0</v>
      </c>
    </row>
    <row r="12" spans="1:14" ht="12.75">
      <c r="A12" s="396" t="s">
        <v>820</v>
      </c>
      <c r="B12" s="263" t="s">
        <v>686</v>
      </c>
      <c r="C12" s="397"/>
      <c r="D12" s="398"/>
      <c r="E12" s="264">
        <f t="shared" si="0"/>
        <v>0</v>
      </c>
      <c r="F12" s="397"/>
      <c r="G12" s="398"/>
      <c r="H12" s="264">
        <f t="shared" si="1"/>
        <v>0</v>
      </c>
      <c r="I12" s="397"/>
      <c r="J12" s="398"/>
      <c r="K12" s="264">
        <f t="shared" si="2"/>
        <v>0</v>
      </c>
      <c r="L12" s="399">
        <f t="shared" si="3"/>
        <v>0</v>
      </c>
      <c r="M12" s="264">
        <f t="shared" si="4"/>
        <v>0</v>
      </c>
      <c r="N12" s="264">
        <f t="shared" si="5"/>
        <v>0</v>
      </c>
    </row>
    <row r="13" spans="1:14" ht="52.5">
      <c r="A13" s="396" t="s">
        <v>824</v>
      </c>
      <c r="B13" s="263" t="s">
        <v>857</v>
      </c>
      <c r="C13" s="397"/>
      <c r="D13" s="398"/>
      <c r="E13" s="264">
        <f t="shared" si="0"/>
        <v>0</v>
      </c>
      <c r="F13" s="397"/>
      <c r="G13" s="398"/>
      <c r="H13" s="264">
        <f t="shared" si="1"/>
        <v>0</v>
      </c>
      <c r="I13" s="397"/>
      <c r="J13" s="398"/>
      <c r="K13" s="264">
        <f t="shared" si="2"/>
        <v>0</v>
      </c>
      <c r="L13" s="399">
        <f t="shared" si="3"/>
        <v>0</v>
      </c>
      <c r="M13" s="264">
        <f t="shared" si="4"/>
        <v>0</v>
      </c>
      <c r="N13" s="264">
        <f t="shared" si="5"/>
        <v>0</v>
      </c>
    </row>
    <row r="14" spans="1:14" ht="26.25">
      <c r="A14" s="396" t="s">
        <v>825</v>
      </c>
      <c r="B14" s="263" t="s">
        <v>858</v>
      </c>
      <c r="C14" s="397"/>
      <c r="D14" s="398"/>
      <c r="E14" s="264">
        <f t="shared" si="0"/>
        <v>0</v>
      </c>
      <c r="F14" s="397"/>
      <c r="G14" s="398"/>
      <c r="H14" s="264">
        <f t="shared" si="1"/>
        <v>0</v>
      </c>
      <c r="I14" s="397"/>
      <c r="J14" s="398"/>
      <c r="K14" s="264">
        <f t="shared" si="2"/>
        <v>0</v>
      </c>
      <c r="L14" s="399">
        <f t="shared" si="3"/>
        <v>0</v>
      </c>
      <c r="M14" s="264">
        <f t="shared" si="4"/>
        <v>0</v>
      </c>
      <c r="N14" s="264">
        <f t="shared" si="5"/>
        <v>0</v>
      </c>
    </row>
    <row r="15" spans="1:14" ht="39">
      <c r="A15" s="396" t="s">
        <v>826</v>
      </c>
      <c r="B15" s="263" t="s">
        <v>859</v>
      </c>
      <c r="C15" s="397"/>
      <c r="D15" s="398"/>
      <c r="E15" s="264">
        <f t="shared" si="0"/>
        <v>0</v>
      </c>
      <c r="F15" s="397"/>
      <c r="G15" s="398"/>
      <c r="H15" s="264">
        <f t="shared" si="1"/>
        <v>0</v>
      </c>
      <c r="I15" s="397"/>
      <c r="J15" s="398"/>
      <c r="K15" s="264">
        <f t="shared" si="2"/>
        <v>0</v>
      </c>
      <c r="L15" s="399">
        <f t="shared" si="3"/>
        <v>0</v>
      </c>
      <c r="M15" s="264">
        <f t="shared" si="4"/>
        <v>0</v>
      </c>
      <c r="N15" s="264">
        <f t="shared" si="5"/>
        <v>0</v>
      </c>
    </row>
    <row r="16" spans="1:14" ht="26.25" customHeight="1">
      <c r="A16" s="396" t="s">
        <v>827</v>
      </c>
      <c r="B16" s="263" t="s">
        <v>860</v>
      </c>
      <c r="C16" s="397"/>
      <c r="D16" s="398"/>
      <c r="E16" s="264">
        <f t="shared" si="0"/>
        <v>0</v>
      </c>
      <c r="F16" s="397"/>
      <c r="G16" s="398"/>
      <c r="H16" s="264">
        <f t="shared" si="1"/>
        <v>0</v>
      </c>
      <c r="I16" s="397"/>
      <c r="J16" s="398"/>
      <c r="K16" s="264">
        <f t="shared" si="2"/>
        <v>0</v>
      </c>
      <c r="L16" s="399">
        <f t="shared" si="3"/>
        <v>0</v>
      </c>
      <c r="M16" s="264">
        <f t="shared" si="4"/>
        <v>0</v>
      </c>
      <c r="N16" s="264">
        <f t="shared" si="5"/>
        <v>0</v>
      </c>
    </row>
    <row r="17" spans="1:14" ht="26.25">
      <c r="A17" s="396" t="s">
        <v>553</v>
      </c>
      <c r="B17" s="263" t="s">
        <v>861</v>
      </c>
      <c r="C17" s="397"/>
      <c r="D17" s="398"/>
      <c r="E17" s="264">
        <f t="shared" si="0"/>
        <v>0</v>
      </c>
      <c r="F17" s="397"/>
      <c r="G17" s="398"/>
      <c r="H17" s="264">
        <f t="shared" si="1"/>
        <v>0</v>
      </c>
      <c r="I17" s="397"/>
      <c r="J17" s="398"/>
      <c r="K17" s="264">
        <f t="shared" si="2"/>
        <v>0</v>
      </c>
      <c r="L17" s="399">
        <f t="shared" si="3"/>
        <v>0</v>
      </c>
      <c r="M17" s="264">
        <f t="shared" si="4"/>
        <v>0</v>
      </c>
      <c r="N17" s="264">
        <f t="shared" si="5"/>
        <v>0</v>
      </c>
    </row>
    <row r="18" spans="1:14" ht="26.25">
      <c r="A18" s="396" t="s">
        <v>828</v>
      </c>
      <c r="B18" s="263" t="s">
        <v>862</v>
      </c>
      <c r="C18" s="397"/>
      <c r="D18" s="398"/>
      <c r="E18" s="264">
        <f t="shared" si="0"/>
        <v>0</v>
      </c>
      <c r="F18" s="397"/>
      <c r="G18" s="398"/>
      <c r="H18" s="264">
        <f t="shared" si="1"/>
        <v>0</v>
      </c>
      <c r="I18" s="397"/>
      <c r="J18" s="398"/>
      <c r="K18" s="264">
        <f t="shared" si="2"/>
        <v>0</v>
      </c>
      <c r="L18" s="399">
        <f t="shared" si="3"/>
        <v>0</v>
      </c>
      <c r="M18" s="264">
        <f t="shared" si="4"/>
        <v>0</v>
      </c>
      <c r="N18" s="264">
        <f t="shared" si="5"/>
        <v>0</v>
      </c>
    </row>
    <row r="19" spans="1:14" ht="12.75">
      <c r="A19" s="396" t="s">
        <v>829</v>
      </c>
      <c r="B19" s="263" t="s">
        <v>558</v>
      </c>
      <c r="C19" s="397"/>
      <c r="D19" s="398"/>
      <c r="E19" s="264">
        <f t="shared" si="0"/>
        <v>0</v>
      </c>
      <c r="F19" s="397"/>
      <c r="G19" s="398"/>
      <c r="H19" s="264">
        <f t="shared" si="1"/>
        <v>0</v>
      </c>
      <c r="I19" s="397"/>
      <c r="J19" s="398"/>
      <c r="K19" s="264">
        <f t="shared" si="2"/>
        <v>0</v>
      </c>
      <c r="L19" s="399">
        <f t="shared" si="3"/>
        <v>0</v>
      </c>
      <c r="M19" s="264">
        <f t="shared" si="4"/>
        <v>0</v>
      </c>
      <c r="N19" s="264">
        <f t="shared" si="5"/>
        <v>0</v>
      </c>
    </row>
    <row r="20" spans="1:14" ht="12.75">
      <c r="A20" s="396" t="s">
        <v>830</v>
      </c>
      <c r="B20" s="263" t="s">
        <v>560</v>
      </c>
      <c r="C20" s="397"/>
      <c r="D20" s="398"/>
      <c r="E20" s="264">
        <f t="shared" si="0"/>
        <v>0</v>
      </c>
      <c r="F20" s="397"/>
      <c r="G20" s="398"/>
      <c r="H20" s="264">
        <f t="shared" si="1"/>
        <v>0</v>
      </c>
      <c r="I20" s="397"/>
      <c r="J20" s="398"/>
      <c r="K20" s="264">
        <f t="shared" si="2"/>
        <v>0</v>
      </c>
      <c r="L20" s="399">
        <f t="shared" si="3"/>
        <v>0</v>
      </c>
      <c r="M20" s="264">
        <f t="shared" si="4"/>
        <v>0</v>
      </c>
      <c r="N20" s="264">
        <f t="shared" si="5"/>
        <v>0</v>
      </c>
    </row>
    <row r="21" spans="1:14" ht="52.5">
      <c r="A21" s="396" t="s">
        <v>821</v>
      </c>
      <c r="B21" s="263" t="s">
        <v>863</v>
      </c>
      <c r="C21" s="397"/>
      <c r="D21" s="398"/>
      <c r="E21" s="264">
        <f t="shared" si="0"/>
        <v>0</v>
      </c>
      <c r="F21" s="397"/>
      <c r="G21" s="398"/>
      <c r="H21" s="264">
        <f t="shared" si="1"/>
        <v>0</v>
      </c>
      <c r="I21" s="397"/>
      <c r="J21" s="398"/>
      <c r="K21" s="264">
        <f t="shared" si="2"/>
        <v>0</v>
      </c>
      <c r="L21" s="399">
        <f t="shared" si="3"/>
        <v>0</v>
      </c>
      <c r="M21" s="264">
        <f t="shared" si="4"/>
        <v>0</v>
      </c>
      <c r="N21" s="264">
        <f t="shared" si="5"/>
        <v>0</v>
      </c>
    </row>
    <row r="22" spans="1:14" ht="26.25">
      <c r="A22" s="396" t="s">
        <v>831</v>
      </c>
      <c r="B22" s="263" t="s">
        <v>562</v>
      </c>
      <c r="C22" s="397"/>
      <c r="D22" s="398"/>
      <c r="E22" s="264">
        <f t="shared" si="0"/>
        <v>0</v>
      </c>
      <c r="F22" s="397"/>
      <c r="G22" s="398"/>
      <c r="H22" s="264">
        <f t="shared" si="1"/>
        <v>0</v>
      </c>
      <c r="I22" s="397"/>
      <c r="J22" s="398"/>
      <c r="K22" s="264">
        <f t="shared" si="2"/>
        <v>0</v>
      </c>
      <c r="L22" s="399">
        <f t="shared" si="3"/>
        <v>0</v>
      </c>
      <c r="M22" s="264">
        <f t="shared" si="4"/>
        <v>0</v>
      </c>
      <c r="N22" s="264">
        <f t="shared" si="5"/>
        <v>0</v>
      </c>
    </row>
    <row r="23" spans="1:14" ht="12.75">
      <c r="A23" s="396" t="s">
        <v>832</v>
      </c>
      <c r="B23" s="263" t="s">
        <v>563</v>
      </c>
      <c r="C23" s="397"/>
      <c r="D23" s="398"/>
      <c r="E23" s="264">
        <f t="shared" si="0"/>
        <v>0</v>
      </c>
      <c r="F23" s="397"/>
      <c r="G23" s="398"/>
      <c r="H23" s="264">
        <f t="shared" si="1"/>
        <v>0</v>
      </c>
      <c r="I23" s="397"/>
      <c r="J23" s="398"/>
      <c r="K23" s="264">
        <f t="shared" si="2"/>
        <v>0</v>
      </c>
      <c r="L23" s="399">
        <f t="shared" si="3"/>
        <v>0</v>
      </c>
      <c r="M23" s="264">
        <f t="shared" si="4"/>
        <v>0</v>
      </c>
      <c r="N23" s="264">
        <f t="shared" si="5"/>
        <v>0</v>
      </c>
    </row>
    <row r="24" spans="1:14" ht="52.5">
      <c r="A24" s="396" t="s">
        <v>833</v>
      </c>
      <c r="B24" s="263" t="s">
        <v>565</v>
      </c>
      <c r="C24" s="397"/>
      <c r="D24" s="398"/>
      <c r="E24" s="264">
        <f t="shared" si="0"/>
        <v>0</v>
      </c>
      <c r="F24" s="397"/>
      <c r="G24" s="398"/>
      <c r="H24" s="264">
        <f t="shared" si="1"/>
        <v>0</v>
      </c>
      <c r="I24" s="397"/>
      <c r="J24" s="398"/>
      <c r="K24" s="264">
        <f t="shared" si="2"/>
        <v>0</v>
      </c>
      <c r="L24" s="399">
        <f t="shared" si="3"/>
        <v>0</v>
      </c>
      <c r="M24" s="264">
        <f t="shared" si="4"/>
        <v>0</v>
      </c>
      <c r="N24" s="264">
        <f t="shared" si="5"/>
        <v>0</v>
      </c>
    </row>
    <row r="25" spans="1:14" ht="52.5">
      <c r="A25" s="396" t="s">
        <v>822</v>
      </c>
      <c r="B25" s="263" t="s">
        <v>864</v>
      </c>
      <c r="C25" s="397"/>
      <c r="D25" s="398"/>
      <c r="E25" s="264">
        <f t="shared" si="0"/>
        <v>0</v>
      </c>
      <c r="F25" s="397"/>
      <c r="G25" s="398"/>
      <c r="H25" s="264">
        <f t="shared" si="1"/>
        <v>0</v>
      </c>
      <c r="I25" s="397"/>
      <c r="J25" s="398"/>
      <c r="K25" s="264">
        <f t="shared" si="2"/>
        <v>0</v>
      </c>
      <c r="L25" s="399">
        <f t="shared" si="3"/>
        <v>0</v>
      </c>
      <c r="M25" s="264">
        <f t="shared" si="4"/>
        <v>0</v>
      </c>
      <c r="N25" s="264">
        <f t="shared" si="5"/>
        <v>0</v>
      </c>
    </row>
    <row r="26" spans="1:14" ht="26.25">
      <c r="A26" s="396" t="s">
        <v>566</v>
      </c>
      <c r="B26" s="263" t="s">
        <v>579</v>
      </c>
      <c r="C26" s="397"/>
      <c r="D26" s="398"/>
      <c r="E26" s="264">
        <f t="shared" si="0"/>
        <v>0</v>
      </c>
      <c r="F26" s="397"/>
      <c r="G26" s="398"/>
      <c r="H26" s="264">
        <f t="shared" si="1"/>
        <v>0</v>
      </c>
      <c r="I26" s="397"/>
      <c r="J26" s="398"/>
      <c r="K26" s="264">
        <f t="shared" si="2"/>
        <v>0</v>
      </c>
      <c r="L26" s="399">
        <f t="shared" si="3"/>
        <v>0</v>
      </c>
      <c r="M26" s="264">
        <f t="shared" si="4"/>
        <v>0</v>
      </c>
      <c r="N26" s="264">
        <f t="shared" si="5"/>
        <v>0</v>
      </c>
    </row>
    <row r="27" spans="1:14" ht="26.25">
      <c r="A27" s="396" t="s">
        <v>687</v>
      </c>
      <c r="B27" s="263" t="s">
        <v>688</v>
      </c>
      <c r="C27" s="397"/>
      <c r="D27" s="398"/>
      <c r="E27" s="264">
        <f t="shared" si="0"/>
        <v>0</v>
      </c>
      <c r="F27" s="397"/>
      <c r="G27" s="398"/>
      <c r="H27" s="264">
        <f t="shared" si="1"/>
        <v>0</v>
      </c>
      <c r="I27" s="397"/>
      <c r="J27" s="398"/>
      <c r="K27" s="264">
        <f t="shared" si="2"/>
        <v>0</v>
      </c>
      <c r="L27" s="399">
        <f t="shared" si="3"/>
        <v>0</v>
      </c>
      <c r="M27" s="264">
        <f t="shared" si="4"/>
        <v>0</v>
      </c>
      <c r="N27" s="264">
        <f t="shared" si="5"/>
        <v>0</v>
      </c>
    </row>
    <row r="28" spans="1:14" ht="26.25">
      <c r="A28" s="396" t="s">
        <v>834</v>
      </c>
      <c r="B28" s="263" t="s">
        <v>581</v>
      </c>
      <c r="C28" s="397"/>
      <c r="D28" s="398"/>
      <c r="E28" s="264">
        <f t="shared" si="0"/>
        <v>0</v>
      </c>
      <c r="F28" s="397"/>
      <c r="G28" s="398"/>
      <c r="H28" s="264">
        <f t="shared" si="1"/>
        <v>0</v>
      </c>
      <c r="I28" s="397"/>
      <c r="J28" s="398"/>
      <c r="K28" s="264">
        <f t="shared" si="2"/>
        <v>0</v>
      </c>
      <c r="L28" s="399">
        <f t="shared" si="3"/>
        <v>0</v>
      </c>
      <c r="M28" s="264">
        <f t="shared" si="4"/>
        <v>0</v>
      </c>
      <c r="N28" s="264">
        <f t="shared" si="5"/>
        <v>0</v>
      </c>
    </row>
    <row r="29" spans="1:14" ht="52.5">
      <c r="A29" s="396" t="s">
        <v>823</v>
      </c>
      <c r="B29" s="263" t="s">
        <v>865</v>
      </c>
      <c r="C29" s="397"/>
      <c r="D29" s="398"/>
      <c r="E29" s="264">
        <f t="shared" si="0"/>
        <v>0</v>
      </c>
      <c r="F29" s="397"/>
      <c r="G29" s="398"/>
      <c r="H29" s="264">
        <f t="shared" si="1"/>
        <v>0</v>
      </c>
      <c r="I29" s="397"/>
      <c r="J29" s="398"/>
      <c r="K29" s="264">
        <f t="shared" si="2"/>
        <v>0</v>
      </c>
      <c r="L29" s="399">
        <f t="shared" si="3"/>
        <v>0</v>
      </c>
      <c r="M29" s="264">
        <f t="shared" si="4"/>
        <v>0</v>
      </c>
      <c r="N29" s="264">
        <f t="shared" si="5"/>
        <v>0</v>
      </c>
    </row>
    <row r="30" spans="1:14" ht="39">
      <c r="A30" s="396" t="s">
        <v>835</v>
      </c>
      <c r="B30" s="263" t="s">
        <v>583</v>
      </c>
      <c r="C30" s="397"/>
      <c r="D30" s="398"/>
      <c r="E30" s="264">
        <f t="shared" si="0"/>
        <v>0</v>
      </c>
      <c r="F30" s="397"/>
      <c r="G30" s="398"/>
      <c r="H30" s="264">
        <f t="shared" si="1"/>
        <v>0</v>
      </c>
      <c r="I30" s="397"/>
      <c r="J30" s="398"/>
      <c r="K30" s="264">
        <f t="shared" si="2"/>
        <v>0</v>
      </c>
      <c r="L30" s="399">
        <f t="shared" si="3"/>
        <v>0</v>
      </c>
      <c r="M30" s="264">
        <f t="shared" si="4"/>
        <v>0</v>
      </c>
      <c r="N30" s="264">
        <f t="shared" si="5"/>
        <v>0</v>
      </c>
    </row>
    <row r="31" spans="1:14" ht="52.5">
      <c r="A31" s="396" t="s">
        <v>836</v>
      </c>
      <c r="B31" s="263" t="s">
        <v>691</v>
      </c>
      <c r="C31" s="397"/>
      <c r="D31" s="398"/>
      <c r="E31" s="264">
        <f t="shared" si="0"/>
        <v>0</v>
      </c>
      <c r="F31" s="397"/>
      <c r="G31" s="398"/>
      <c r="H31" s="264">
        <f t="shared" si="1"/>
        <v>0</v>
      </c>
      <c r="I31" s="397"/>
      <c r="J31" s="398"/>
      <c r="K31" s="264">
        <f t="shared" si="2"/>
        <v>0</v>
      </c>
      <c r="L31" s="399">
        <f t="shared" si="3"/>
        <v>0</v>
      </c>
      <c r="M31" s="264">
        <f t="shared" si="4"/>
        <v>0</v>
      </c>
      <c r="N31" s="264">
        <f t="shared" si="5"/>
        <v>0</v>
      </c>
    </row>
    <row r="32" spans="1:14" ht="39">
      <c r="A32" s="396" t="s">
        <v>837</v>
      </c>
      <c r="B32" s="263" t="s">
        <v>692</v>
      </c>
      <c r="C32" s="397"/>
      <c r="D32" s="398"/>
      <c r="E32" s="264">
        <f t="shared" si="0"/>
        <v>0</v>
      </c>
      <c r="F32" s="397"/>
      <c r="G32" s="398"/>
      <c r="H32" s="264">
        <f t="shared" si="1"/>
        <v>0</v>
      </c>
      <c r="I32" s="397"/>
      <c r="J32" s="398"/>
      <c r="K32" s="264">
        <f t="shared" si="2"/>
        <v>0</v>
      </c>
      <c r="L32" s="399">
        <f t="shared" si="3"/>
        <v>0</v>
      </c>
      <c r="M32" s="264">
        <f t="shared" si="4"/>
        <v>0</v>
      </c>
      <c r="N32" s="264">
        <f t="shared" si="5"/>
        <v>0</v>
      </c>
    </row>
    <row r="33" spans="1:14" ht="52.5">
      <c r="A33" s="396" t="s">
        <v>838</v>
      </c>
      <c r="B33" s="263" t="s">
        <v>866</v>
      </c>
      <c r="C33" s="397"/>
      <c r="D33" s="398"/>
      <c r="E33" s="264">
        <f t="shared" si="0"/>
        <v>0</v>
      </c>
      <c r="F33" s="397"/>
      <c r="G33" s="398"/>
      <c r="H33" s="264">
        <f t="shared" si="1"/>
        <v>0</v>
      </c>
      <c r="I33" s="397"/>
      <c r="J33" s="398"/>
      <c r="K33" s="264">
        <f t="shared" si="2"/>
        <v>0</v>
      </c>
      <c r="L33" s="399">
        <f t="shared" si="3"/>
        <v>0</v>
      </c>
      <c r="M33" s="264">
        <f t="shared" si="4"/>
        <v>0</v>
      </c>
      <c r="N33" s="264">
        <f t="shared" si="5"/>
        <v>0</v>
      </c>
    </row>
    <row r="34" spans="1:14" s="6" customFormat="1" ht="12.75">
      <c r="A34" s="396" t="s">
        <v>839</v>
      </c>
      <c r="B34" s="263" t="s">
        <v>694</v>
      </c>
      <c r="C34" s="397"/>
      <c r="D34" s="398"/>
      <c r="E34" s="264">
        <f t="shared" si="0"/>
        <v>0</v>
      </c>
      <c r="F34" s="397"/>
      <c r="G34" s="398"/>
      <c r="H34" s="264">
        <f t="shared" si="1"/>
        <v>0</v>
      </c>
      <c r="I34" s="397"/>
      <c r="J34" s="398"/>
      <c r="K34" s="264">
        <f t="shared" si="2"/>
        <v>0</v>
      </c>
      <c r="L34" s="399">
        <f t="shared" si="3"/>
        <v>0</v>
      </c>
      <c r="M34" s="264">
        <f t="shared" si="4"/>
        <v>0</v>
      </c>
      <c r="N34" s="264">
        <f t="shared" si="5"/>
        <v>0</v>
      </c>
    </row>
    <row r="35" spans="1:14" s="6" customFormat="1" ht="26.25">
      <c r="A35" s="396" t="s">
        <v>840</v>
      </c>
      <c r="B35" s="263" t="s">
        <v>586</v>
      </c>
      <c r="C35" s="397"/>
      <c r="D35" s="398"/>
      <c r="E35" s="264">
        <f t="shared" si="0"/>
        <v>0</v>
      </c>
      <c r="F35" s="397"/>
      <c r="G35" s="398"/>
      <c r="H35" s="264">
        <f t="shared" si="1"/>
        <v>0</v>
      </c>
      <c r="I35" s="397"/>
      <c r="J35" s="398"/>
      <c r="K35" s="264">
        <f t="shared" si="2"/>
        <v>0</v>
      </c>
      <c r="L35" s="399">
        <f t="shared" si="3"/>
        <v>0</v>
      </c>
      <c r="M35" s="264">
        <f t="shared" si="4"/>
        <v>0</v>
      </c>
      <c r="N35" s="264">
        <f t="shared" si="5"/>
        <v>0</v>
      </c>
    </row>
    <row r="36" spans="1:14" ht="12.75">
      <c r="A36" s="396" t="s">
        <v>841</v>
      </c>
      <c r="B36" s="263" t="s">
        <v>587</v>
      </c>
      <c r="C36" s="397"/>
      <c r="D36" s="398"/>
      <c r="E36" s="264">
        <f t="shared" si="0"/>
        <v>0</v>
      </c>
      <c r="F36" s="397"/>
      <c r="G36" s="398"/>
      <c r="H36" s="264">
        <f t="shared" si="1"/>
        <v>0</v>
      </c>
      <c r="I36" s="397"/>
      <c r="J36" s="398"/>
      <c r="K36" s="264">
        <f t="shared" si="2"/>
        <v>0</v>
      </c>
      <c r="L36" s="399">
        <f t="shared" si="3"/>
        <v>0</v>
      </c>
      <c r="M36" s="264">
        <f t="shared" si="4"/>
        <v>0</v>
      </c>
      <c r="N36" s="264">
        <f t="shared" si="5"/>
        <v>0</v>
      </c>
    </row>
    <row r="37" spans="1:14" ht="12.75">
      <c r="A37" s="396" t="s">
        <v>842</v>
      </c>
      <c r="B37" s="263" t="s">
        <v>490</v>
      </c>
      <c r="C37" s="397"/>
      <c r="D37" s="398"/>
      <c r="E37" s="264">
        <f t="shared" si="0"/>
        <v>0</v>
      </c>
      <c r="F37" s="397"/>
      <c r="G37" s="398"/>
      <c r="H37" s="264">
        <f t="shared" si="1"/>
        <v>0</v>
      </c>
      <c r="I37" s="397"/>
      <c r="J37" s="398"/>
      <c r="K37" s="264">
        <f t="shared" si="2"/>
        <v>0</v>
      </c>
      <c r="L37" s="399">
        <f t="shared" si="3"/>
        <v>0</v>
      </c>
      <c r="M37" s="264">
        <f t="shared" si="4"/>
        <v>0</v>
      </c>
      <c r="N37" s="264">
        <f t="shared" si="5"/>
        <v>0</v>
      </c>
    </row>
    <row r="38" spans="1:14" ht="39">
      <c r="A38" s="396" t="s">
        <v>843</v>
      </c>
      <c r="B38" s="263" t="s">
        <v>867</v>
      </c>
      <c r="C38" s="397"/>
      <c r="D38" s="398"/>
      <c r="E38" s="264">
        <f t="shared" si="0"/>
        <v>0</v>
      </c>
      <c r="F38" s="397"/>
      <c r="G38" s="398"/>
      <c r="H38" s="264">
        <f t="shared" si="1"/>
        <v>0</v>
      </c>
      <c r="I38" s="397"/>
      <c r="J38" s="398"/>
      <c r="K38" s="264">
        <f t="shared" si="2"/>
        <v>0</v>
      </c>
      <c r="L38" s="399">
        <f t="shared" si="3"/>
        <v>0</v>
      </c>
      <c r="M38" s="264">
        <f t="shared" si="4"/>
        <v>0</v>
      </c>
      <c r="N38" s="264">
        <f t="shared" si="5"/>
        <v>0</v>
      </c>
    </row>
    <row r="39" spans="1:14" ht="26.25">
      <c r="A39" s="396" t="s">
        <v>844</v>
      </c>
      <c r="B39" s="263" t="s">
        <v>697</v>
      </c>
      <c r="C39" s="397"/>
      <c r="D39" s="398"/>
      <c r="E39" s="264">
        <f t="shared" si="0"/>
        <v>0</v>
      </c>
      <c r="F39" s="397"/>
      <c r="G39" s="398"/>
      <c r="H39" s="264">
        <f t="shared" si="1"/>
        <v>0</v>
      </c>
      <c r="I39" s="397"/>
      <c r="J39" s="398"/>
      <c r="K39" s="264">
        <f t="shared" si="2"/>
        <v>0</v>
      </c>
      <c r="L39" s="399">
        <f t="shared" si="3"/>
        <v>0</v>
      </c>
      <c r="M39" s="264">
        <f t="shared" si="4"/>
        <v>0</v>
      </c>
      <c r="N39" s="264">
        <f t="shared" si="5"/>
        <v>0</v>
      </c>
    </row>
    <row r="40" spans="1:14" ht="12.75">
      <c r="A40" s="396" t="s">
        <v>845</v>
      </c>
      <c r="B40" s="263" t="s">
        <v>591</v>
      </c>
      <c r="C40" s="397"/>
      <c r="D40" s="398"/>
      <c r="E40" s="264">
        <f t="shared" si="0"/>
        <v>0</v>
      </c>
      <c r="F40" s="397"/>
      <c r="G40" s="398"/>
      <c r="H40" s="264">
        <f t="shared" si="1"/>
        <v>0</v>
      </c>
      <c r="I40" s="397"/>
      <c r="J40" s="398"/>
      <c r="K40" s="264">
        <f t="shared" si="2"/>
        <v>0</v>
      </c>
      <c r="L40" s="399">
        <f t="shared" si="3"/>
        <v>0</v>
      </c>
      <c r="M40" s="264">
        <f t="shared" si="4"/>
        <v>0</v>
      </c>
      <c r="N40" s="264">
        <f t="shared" si="5"/>
        <v>0</v>
      </c>
    </row>
    <row r="41" spans="1:14" ht="26.25">
      <c r="A41" s="396" t="s">
        <v>491</v>
      </c>
      <c r="B41" s="263" t="s">
        <v>592</v>
      </c>
      <c r="C41" s="397"/>
      <c r="D41" s="398"/>
      <c r="E41" s="264">
        <f t="shared" si="0"/>
        <v>0</v>
      </c>
      <c r="F41" s="397"/>
      <c r="G41" s="398"/>
      <c r="H41" s="264">
        <f t="shared" si="1"/>
        <v>0</v>
      </c>
      <c r="I41" s="397"/>
      <c r="J41" s="398"/>
      <c r="K41" s="264">
        <f t="shared" si="2"/>
        <v>0</v>
      </c>
      <c r="L41" s="399">
        <f t="shared" si="3"/>
        <v>0</v>
      </c>
      <c r="M41" s="264">
        <f t="shared" si="4"/>
        <v>0</v>
      </c>
      <c r="N41" s="264">
        <f t="shared" si="5"/>
        <v>0</v>
      </c>
    </row>
    <row r="42" spans="1:14" ht="26.25">
      <c r="A42" s="396" t="s">
        <v>846</v>
      </c>
      <c r="B42" s="263" t="s">
        <v>594</v>
      </c>
      <c r="C42" s="397"/>
      <c r="D42" s="398"/>
      <c r="E42" s="264">
        <f t="shared" si="0"/>
        <v>0</v>
      </c>
      <c r="F42" s="397"/>
      <c r="G42" s="398"/>
      <c r="H42" s="264">
        <f t="shared" si="1"/>
        <v>0</v>
      </c>
      <c r="I42" s="397"/>
      <c r="J42" s="398"/>
      <c r="K42" s="264">
        <f t="shared" si="2"/>
        <v>0</v>
      </c>
      <c r="L42" s="399">
        <f t="shared" si="3"/>
        <v>0</v>
      </c>
      <c r="M42" s="264">
        <f t="shared" si="4"/>
        <v>0</v>
      </c>
      <c r="N42" s="264">
        <f t="shared" si="5"/>
        <v>0</v>
      </c>
    </row>
    <row r="43" spans="1:14" ht="12.75">
      <c r="A43" s="396" t="s">
        <v>492</v>
      </c>
      <c r="B43" s="263" t="s">
        <v>493</v>
      </c>
      <c r="C43" s="397"/>
      <c r="D43" s="398"/>
      <c r="E43" s="264">
        <f t="shared" si="0"/>
        <v>0</v>
      </c>
      <c r="F43" s="397"/>
      <c r="G43" s="398"/>
      <c r="H43" s="264">
        <f t="shared" si="1"/>
        <v>0</v>
      </c>
      <c r="I43" s="397"/>
      <c r="J43" s="398"/>
      <c r="K43" s="264">
        <f t="shared" si="2"/>
        <v>0</v>
      </c>
      <c r="L43" s="399">
        <f t="shared" si="3"/>
        <v>0</v>
      </c>
      <c r="M43" s="264">
        <f t="shared" si="4"/>
        <v>0</v>
      </c>
      <c r="N43" s="264">
        <f t="shared" si="5"/>
        <v>0</v>
      </c>
    </row>
    <row r="44" spans="1:14" ht="26.25">
      <c r="A44" s="396" t="s">
        <v>847</v>
      </c>
      <c r="B44" s="263" t="s">
        <v>595</v>
      </c>
      <c r="C44" s="397"/>
      <c r="D44" s="398"/>
      <c r="E44" s="264">
        <f t="shared" si="0"/>
        <v>0</v>
      </c>
      <c r="F44" s="397"/>
      <c r="G44" s="398"/>
      <c r="H44" s="264">
        <f t="shared" si="1"/>
        <v>0</v>
      </c>
      <c r="I44" s="397"/>
      <c r="J44" s="398"/>
      <c r="K44" s="264">
        <f t="shared" si="2"/>
        <v>0</v>
      </c>
      <c r="L44" s="399">
        <f t="shared" si="3"/>
        <v>0</v>
      </c>
      <c r="M44" s="264">
        <f t="shared" si="4"/>
        <v>0</v>
      </c>
      <c r="N44" s="264">
        <f t="shared" si="5"/>
        <v>0</v>
      </c>
    </row>
    <row r="45" spans="1:14" ht="12.75">
      <c r="A45" s="396" t="s">
        <v>848</v>
      </c>
      <c r="B45" s="263" t="s">
        <v>496</v>
      </c>
      <c r="C45" s="397"/>
      <c r="D45" s="398"/>
      <c r="E45" s="264">
        <f t="shared" si="0"/>
        <v>0</v>
      </c>
      <c r="F45" s="397"/>
      <c r="G45" s="398"/>
      <c r="H45" s="264">
        <f t="shared" si="1"/>
        <v>0</v>
      </c>
      <c r="I45" s="397"/>
      <c r="J45" s="398"/>
      <c r="K45" s="264">
        <f t="shared" si="2"/>
        <v>0</v>
      </c>
      <c r="L45" s="399">
        <f t="shared" si="3"/>
        <v>0</v>
      </c>
      <c r="M45" s="264">
        <f t="shared" si="4"/>
        <v>0</v>
      </c>
      <c r="N45" s="264">
        <f t="shared" si="5"/>
        <v>0</v>
      </c>
    </row>
    <row r="46" spans="1:14" ht="12.75">
      <c r="A46" s="396" t="s">
        <v>849</v>
      </c>
      <c r="B46" s="263" t="s">
        <v>699</v>
      </c>
      <c r="C46" s="397"/>
      <c r="D46" s="398"/>
      <c r="E46" s="264">
        <f t="shared" si="0"/>
        <v>0</v>
      </c>
      <c r="F46" s="397"/>
      <c r="G46" s="398"/>
      <c r="H46" s="264">
        <f t="shared" si="1"/>
        <v>0</v>
      </c>
      <c r="I46" s="397"/>
      <c r="J46" s="398"/>
      <c r="K46" s="264">
        <f t="shared" si="2"/>
        <v>0</v>
      </c>
      <c r="L46" s="399">
        <f t="shared" si="3"/>
        <v>0</v>
      </c>
      <c r="M46" s="264">
        <f t="shared" si="4"/>
        <v>0</v>
      </c>
      <c r="N46" s="264">
        <f t="shared" si="5"/>
        <v>0</v>
      </c>
    </row>
    <row r="47" spans="1:14" ht="12.75">
      <c r="A47" s="396" t="s">
        <v>850</v>
      </c>
      <c r="B47" s="263" t="s">
        <v>596</v>
      </c>
      <c r="C47" s="397"/>
      <c r="D47" s="398"/>
      <c r="E47" s="264">
        <f t="shared" si="0"/>
        <v>0</v>
      </c>
      <c r="F47" s="397"/>
      <c r="G47" s="398"/>
      <c r="H47" s="264">
        <f t="shared" si="1"/>
        <v>0</v>
      </c>
      <c r="I47" s="397"/>
      <c r="J47" s="398"/>
      <c r="K47" s="264">
        <f t="shared" si="2"/>
        <v>0</v>
      </c>
      <c r="L47" s="399">
        <f t="shared" si="3"/>
        <v>0</v>
      </c>
      <c r="M47" s="264">
        <f t="shared" si="4"/>
        <v>0</v>
      </c>
      <c r="N47" s="264">
        <f t="shared" si="5"/>
        <v>0</v>
      </c>
    </row>
    <row r="48" spans="1:14" ht="12.75">
      <c r="A48" s="396" t="s">
        <v>851</v>
      </c>
      <c r="B48" s="263" t="s">
        <v>597</v>
      </c>
      <c r="C48" s="397"/>
      <c r="D48" s="398"/>
      <c r="E48" s="264">
        <f t="shared" si="0"/>
        <v>0</v>
      </c>
      <c r="F48" s="397"/>
      <c r="G48" s="398"/>
      <c r="H48" s="264">
        <f t="shared" si="1"/>
        <v>0</v>
      </c>
      <c r="I48" s="397"/>
      <c r="J48" s="398"/>
      <c r="K48" s="264">
        <f t="shared" si="2"/>
        <v>0</v>
      </c>
      <c r="L48" s="399">
        <f aca="true" t="shared" si="6" ref="L48:L53">F48+I48</f>
        <v>0</v>
      </c>
      <c r="M48" s="264">
        <f aca="true" t="shared" si="7" ref="M48:M53">H48+K48</f>
        <v>0</v>
      </c>
      <c r="N48" s="264">
        <f aca="true" t="shared" si="8" ref="N48:N53">L48*D48</f>
        <v>0</v>
      </c>
    </row>
    <row r="49" spans="1:14" ht="12.75">
      <c r="A49" s="396" t="s">
        <v>852</v>
      </c>
      <c r="B49" s="263" t="s">
        <v>598</v>
      </c>
      <c r="C49" s="397"/>
      <c r="D49" s="398"/>
      <c r="E49" s="264">
        <f t="shared" si="0"/>
        <v>0</v>
      </c>
      <c r="F49" s="397"/>
      <c r="G49" s="398"/>
      <c r="H49" s="264">
        <f t="shared" si="1"/>
        <v>0</v>
      </c>
      <c r="I49" s="397"/>
      <c r="J49" s="398"/>
      <c r="K49" s="264">
        <f t="shared" si="2"/>
        <v>0</v>
      </c>
      <c r="L49" s="399">
        <f t="shared" si="6"/>
        <v>0</v>
      </c>
      <c r="M49" s="264">
        <f t="shared" si="7"/>
        <v>0</v>
      </c>
      <c r="N49" s="264">
        <f t="shared" si="8"/>
        <v>0</v>
      </c>
    </row>
    <row r="50" spans="1:14" ht="26.25">
      <c r="A50" s="396" t="s">
        <v>853</v>
      </c>
      <c r="B50" s="263" t="s">
        <v>868</v>
      </c>
      <c r="C50" s="397"/>
      <c r="D50" s="398"/>
      <c r="E50" s="264">
        <f t="shared" si="0"/>
        <v>0</v>
      </c>
      <c r="F50" s="397"/>
      <c r="G50" s="398"/>
      <c r="H50" s="264">
        <f t="shared" si="1"/>
        <v>0</v>
      </c>
      <c r="I50" s="397"/>
      <c r="J50" s="398"/>
      <c r="K50" s="264">
        <f t="shared" si="2"/>
        <v>0</v>
      </c>
      <c r="L50" s="399">
        <f t="shared" si="6"/>
        <v>0</v>
      </c>
      <c r="M50" s="264">
        <f t="shared" si="7"/>
        <v>0</v>
      </c>
      <c r="N50" s="264">
        <f t="shared" si="8"/>
        <v>0</v>
      </c>
    </row>
    <row r="51" spans="1:14" ht="26.25">
      <c r="A51" s="396" t="s">
        <v>854</v>
      </c>
      <c r="B51" s="263" t="s">
        <v>869</v>
      </c>
      <c r="C51" s="397"/>
      <c r="D51" s="398"/>
      <c r="E51" s="264">
        <f t="shared" si="0"/>
        <v>0</v>
      </c>
      <c r="F51" s="397"/>
      <c r="G51" s="398"/>
      <c r="H51" s="264">
        <f t="shared" si="1"/>
        <v>0</v>
      </c>
      <c r="I51" s="397"/>
      <c r="J51" s="398"/>
      <c r="K51" s="264">
        <f t="shared" si="2"/>
        <v>0</v>
      </c>
      <c r="L51" s="399">
        <f t="shared" si="6"/>
        <v>0</v>
      </c>
      <c r="M51" s="264">
        <f t="shared" si="7"/>
        <v>0</v>
      </c>
      <c r="N51" s="264">
        <f t="shared" si="8"/>
        <v>0</v>
      </c>
    </row>
    <row r="52" spans="1:14" ht="26.25">
      <c r="A52" s="396" t="s">
        <v>855</v>
      </c>
      <c r="B52" s="263" t="s">
        <v>870</v>
      </c>
      <c r="C52" s="397"/>
      <c r="D52" s="398"/>
      <c r="E52" s="264">
        <f t="shared" si="0"/>
        <v>0</v>
      </c>
      <c r="F52" s="397"/>
      <c r="G52" s="398"/>
      <c r="H52" s="264">
        <f t="shared" si="1"/>
        <v>0</v>
      </c>
      <c r="I52" s="397"/>
      <c r="J52" s="398"/>
      <c r="K52" s="264">
        <f t="shared" si="2"/>
        <v>0</v>
      </c>
      <c r="L52" s="399">
        <f t="shared" si="6"/>
        <v>0</v>
      </c>
      <c r="M52" s="264">
        <f t="shared" si="7"/>
        <v>0</v>
      </c>
      <c r="N52" s="264">
        <f t="shared" si="8"/>
        <v>0</v>
      </c>
    </row>
    <row r="53" spans="1:14" ht="26.25">
      <c r="A53" s="396" t="s">
        <v>856</v>
      </c>
      <c r="B53" s="263" t="s">
        <v>871</v>
      </c>
      <c r="C53" s="397"/>
      <c r="D53" s="398"/>
      <c r="E53" s="264">
        <f t="shared" si="0"/>
        <v>0</v>
      </c>
      <c r="F53" s="397"/>
      <c r="G53" s="398"/>
      <c r="H53" s="264">
        <f t="shared" si="1"/>
        <v>0</v>
      </c>
      <c r="I53" s="397"/>
      <c r="J53" s="398"/>
      <c r="K53" s="264">
        <f t="shared" si="2"/>
        <v>0</v>
      </c>
      <c r="L53" s="399">
        <f t="shared" si="6"/>
        <v>0</v>
      </c>
      <c r="M53" s="264">
        <f t="shared" si="7"/>
        <v>0</v>
      </c>
      <c r="N53" s="264">
        <f t="shared" si="8"/>
        <v>0</v>
      </c>
    </row>
    <row r="54" spans="1:14" ht="12.75">
      <c r="A54" s="400" t="s">
        <v>272</v>
      </c>
      <c r="B54" s="263"/>
      <c r="C54" s="405"/>
      <c r="D54" s="406"/>
      <c r="E54" s="407"/>
      <c r="F54" s="405"/>
      <c r="G54" s="406"/>
      <c r="H54" s="407"/>
      <c r="I54" s="405"/>
      <c r="J54" s="406"/>
      <c r="K54" s="264"/>
      <c r="L54" s="399"/>
      <c r="M54" s="264"/>
      <c r="N54" s="264"/>
    </row>
    <row r="55" spans="1:14" ht="12.75">
      <c r="A55" s="396"/>
      <c r="B55" s="263"/>
      <c r="C55" s="397"/>
      <c r="D55" s="398"/>
      <c r="E55" s="264">
        <f t="shared" si="0"/>
        <v>0</v>
      </c>
      <c r="F55" s="397"/>
      <c r="G55" s="398"/>
      <c r="H55" s="264">
        <f t="shared" si="1"/>
        <v>0</v>
      </c>
      <c r="I55" s="397"/>
      <c r="J55" s="398"/>
      <c r="K55" s="264">
        <f t="shared" si="2"/>
        <v>0</v>
      </c>
      <c r="L55" s="399">
        <f>F55+I55</f>
        <v>0</v>
      </c>
      <c r="M55" s="264">
        <f>H55+K55</f>
        <v>0</v>
      </c>
      <c r="N55" s="264">
        <f>L55*D55</f>
        <v>0</v>
      </c>
    </row>
    <row r="56" spans="1:14" ht="12.75">
      <c r="A56" s="396"/>
      <c r="B56" s="263"/>
      <c r="C56" s="397"/>
      <c r="D56" s="398"/>
      <c r="E56" s="264">
        <f t="shared" si="0"/>
        <v>0</v>
      </c>
      <c r="F56" s="397"/>
      <c r="G56" s="398"/>
      <c r="H56" s="264">
        <f t="shared" si="1"/>
        <v>0</v>
      </c>
      <c r="I56" s="397"/>
      <c r="J56" s="398"/>
      <c r="K56" s="264">
        <f t="shared" si="2"/>
        <v>0</v>
      </c>
      <c r="L56" s="399">
        <f aca="true" t="shared" si="9" ref="L56:L65">F56+I56</f>
        <v>0</v>
      </c>
      <c r="M56" s="264">
        <f aca="true" t="shared" si="10" ref="M56:M65">H56+K56</f>
        <v>0</v>
      </c>
      <c r="N56" s="264">
        <f aca="true" t="shared" si="11" ref="N56:N65">L56*D56</f>
        <v>0</v>
      </c>
    </row>
    <row r="57" spans="1:14" ht="12.75">
      <c r="A57" s="396"/>
      <c r="B57" s="263"/>
      <c r="C57" s="397"/>
      <c r="D57" s="398"/>
      <c r="E57" s="264">
        <f t="shared" si="0"/>
        <v>0</v>
      </c>
      <c r="F57" s="397"/>
      <c r="G57" s="398"/>
      <c r="H57" s="264">
        <f t="shared" si="1"/>
        <v>0</v>
      </c>
      <c r="I57" s="397"/>
      <c r="J57" s="398"/>
      <c r="K57" s="264">
        <f t="shared" si="2"/>
        <v>0</v>
      </c>
      <c r="L57" s="399">
        <f t="shared" si="9"/>
        <v>0</v>
      </c>
      <c r="M57" s="264">
        <f t="shared" si="10"/>
        <v>0</v>
      </c>
      <c r="N57" s="264">
        <f t="shared" si="11"/>
        <v>0</v>
      </c>
    </row>
    <row r="58" spans="1:14" ht="12.75">
      <c r="A58" s="396"/>
      <c r="B58" s="263"/>
      <c r="C58" s="397"/>
      <c r="D58" s="398"/>
      <c r="E58" s="264">
        <f t="shared" si="0"/>
        <v>0</v>
      </c>
      <c r="F58" s="397"/>
      <c r="G58" s="398"/>
      <c r="H58" s="264">
        <f t="shared" si="1"/>
        <v>0</v>
      </c>
      <c r="I58" s="397"/>
      <c r="J58" s="398"/>
      <c r="K58" s="264">
        <f t="shared" si="2"/>
        <v>0</v>
      </c>
      <c r="L58" s="399">
        <f t="shared" si="9"/>
        <v>0</v>
      </c>
      <c r="M58" s="264">
        <f t="shared" si="10"/>
        <v>0</v>
      </c>
      <c r="N58" s="264">
        <f t="shared" si="11"/>
        <v>0</v>
      </c>
    </row>
    <row r="59" spans="1:14" ht="12.75">
      <c r="A59" s="396"/>
      <c r="B59" s="263"/>
      <c r="C59" s="397"/>
      <c r="D59" s="398"/>
      <c r="E59" s="264">
        <f t="shared" si="0"/>
        <v>0</v>
      </c>
      <c r="F59" s="397"/>
      <c r="G59" s="398"/>
      <c r="H59" s="264">
        <f t="shared" si="1"/>
        <v>0</v>
      </c>
      <c r="I59" s="397"/>
      <c r="J59" s="398"/>
      <c r="K59" s="264">
        <f t="shared" si="2"/>
        <v>0</v>
      </c>
      <c r="L59" s="399">
        <f t="shared" si="9"/>
        <v>0</v>
      </c>
      <c r="M59" s="264">
        <f t="shared" si="10"/>
        <v>0</v>
      </c>
      <c r="N59" s="264">
        <f t="shared" si="11"/>
        <v>0</v>
      </c>
    </row>
    <row r="60" spans="1:14" ht="12.75">
      <c r="A60" s="396"/>
      <c r="B60" s="263"/>
      <c r="C60" s="397"/>
      <c r="D60" s="398"/>
      <c r="E60" s="264">
        <f t="shared" si="0"/>
        <v>0</v>
      </c>
      <c r="F60" s="397"/>
      <c r="G60" s="398"/>
      <c r="H60" s="264">
        <f t="shared" si="1"/>
        <v>0</v>
      </c>
      <c r="I60" s="397"/>
      <c r="J60" s="398"/>
      <c r="K60" s="264">
        <f t="shared" si="2"/>
        <v>0</v>
      </c>
      <c r="L60" s="399">
        <f t="shared" si="9"/>
        <v>0</v>
      </c>
      <c r="M60" s="264">
        <f t="shared" si="10"/>
        <v>0</v>
      </c>
      <c r="N60" s="264">
        <f t="shared" si="11"/>
        <v>0</v>
      </c>
    </row>
    <row r="61" spans="1:14" ht="12.75">
      <c r="A61" s="396"/>
      <c r="B61" s="263"/>
      <c r="C61" s="397"/>
      <c r="D61" s="398"/>
      <c r="E61" s="264">
        <f t="shared" si="0"/>
        <v>0</v>
      </c>
      <c r="F61" s="397"/>
      <c r="G61" s="398"/>
      <c r="H61" s="264">
        <f t="shared" si="1"/>
        <v>0</v>
      </c>
      <c r="I61" s="397"/>
      <c r="J61" s="398"/>
      <c r="K61" s="264">
        <f t="shared" si="2"/>
        <v>0</v>
      </c>
      <c r="L61" s="399">
        <f t="shared" si="9"/>
        <v>0</v>
      </c>
      <c r="M61" s="264">
        <f t="shared" si="10"/>
        <v>0</v>
      </c>
      <c r="N61" s="264">
        <f t="shared" si="11"/>
        <v>0</v>
      </c>
    </row>
    <row r="62" spans="1:14" ht="12.75">
      <c r="A62" s="396"/>
      <c r="B62" s="263"/>
      <c r="C62" s="397"/>
      <c r="D62" s="398"/>
      <c r="E62" s="264">
        <f t="shared" si="0"/>
        <v>0</v>
      </c>
      <c r="F62" s="397"/>
      <c r="G62" s="398"/>
      <c r="H62" s="264">
        <f t="shared" si="1"/>
        <v>0</v>
      </c>
      <c r="I62" s="397"/>
      <c r="J62" s="398"/>
      <c r="K62" s="264">
        <f t="shared" si="2"/>
        <v>0</v>
      </c>
      <c r="L62" s="399">
        <f t="shared" si="9"/>
        <v>0</v>
      </c>
      <c r="M62" s="264">
        <f t="shared" si="10"/>
        <v>0</v>
      </c>
      <c r="N62" s="264">
        <f t="shared" si="11"/>
        <v>0</v>
      </c>
    </row>
    <row r="63" spans="1:14" ht="12.75">
      <c r="A63" s="396"/>
      <c r="B63" s="263"/>
      <c r="C63" s="397"/>
      <c r="D63" s="398"/>
      <c r="E63" s="264">
        <f t="shared" si="0"/>
        <v>0</v>
      </c>
      <c r="F63" s="397"/>
      <c r="G63" s="398"/>
      <c r="H63" s="264">
        <f t="shared" si="1"/>
        <v>0</v>
      </c>
      <c r="I63" s="397"/>
      <c r="J63" s="398"/>
      <c r="K63" s="264">
        <f t="shared" si="2"/>
        <v>0</v>
      </c>
      <c r="L63" s="399">
        <f t="shared" si="9"/>
        <v>0</v>
      </c>
      <c r="M63" s="264">
        <f t="shared" si="10"/>
        <v>0</v>
      </c>
      <c r="N63" s="264">
        <f t="shared" si="11"/>
        <v>0</v>
      </c>
    </row>
    <row r="64" spans="1:14" ht="12.75">
      <c r="A64" s="396"/>
      <c r="B64" s="263"/>
      <c r="C64" s="397"/>
      <c r="D64" s="398"/>
      <c r="E64" s="264">
        <f t="shared" si="0"/>
        <v>0</v>
      </c>
      <c r="F64" s="397"/>
      <c r="G64" s="398"/>
      <c r="H64" s="264">
        <f t="shared" si="1"/>
        <v>0</v>
      </c>
      <c r="I64" s="397"/>
      <c r="J64" s="398"/>
      <c r="K64" s="264">
        <f t="shared" si="2"/>
        <v>0</v>
      </c>
      <c r="L64" s="399">
        <f t="shared" si="9"/>
        <v>0</v>
      </c>
      <c r="M64" s="264">
        <f t="shared" si="10"/>
        <v>0</v>
      </c>
      <c r="N64" s="264">
        <f t="shared" si="11"/>
        <v>0</v>
      </c>
    </row>
    <row r="65" spans="1:14" ht="12.75">
      <c r="A65" s="396"/>
      <c r="B65" s="263"/>
      <c r="C65" s="397"/>
      <c r="D65" s="398"/>
      <c r="E65" s="264">
        <f t="shared" si="0"/>
        <v>0</v>
      </c>
      <c r="F65" s="397"/>
      <c r="G65" s="398"/>
      <c r="H65" s="264">
        <f t="shared" si="1"/>
        <v>0</v>
      </c>
      <c r="I65" s="397"/>
      <c r="J65" s="398"/>
      <c r="K65" s="264">
        <f t="shared" si="2"/>
        <v>0</v>
      </c>
      <c r="L65" s="399">
        <f t="shared" si="9"/>
        <v>0</v>
      </c>
      <c r="M65" s="264">
        <f t="shared" si="10"/>
        <v>0</v>
      </c>
      <c r="N65" s="264">
        <f t="shared" si="11"/>
        <v>0</v>
      </c>
    </row>
    <row r="66" spans="1:14" s="233" customFormat="1" ht="12.75">
      <c r="A66" s="400" t="s">
        <v>662</v>
      </c>
      <c r="B66" s="404"/>
      <c r="C66" s="401">
        <f>SUM(C8:C65)</f>
        <v>0</v>
      </c>
      <c r="D66" s="402"/>
      <c r="E66" s="403">
        <f>SUM(E8:E65)</f>
        <v>0</v>
      </c>
      <c r="F66" s="401">
        <f>SUM(F8:F65)</f>
        <v>0</v>
      </c>
      <c r="G66" s="402"/>
      <c r="H66" s="403">
        <f>SUM(H8:H65)</f>
        <v>0</v>
      </c>
      <c r="I66" s="401">
        <f>SUM(I8:I65)</f>
        <v>0</v>
      </c>
      <c r="J66" s="402"/>
      <c r="K66" s="403">
        <f>SUM(K8:K65)</f>
        <v>0</v>
      </c>
      <c r="L66" s="401">
        <f>SUM(L8:L65)</f>
        <v>0</v>
      </c>
      <c r="M66" s="403">
        <f>SUM(M8:M65)</f>
        <v>0</v>
      </c>
      <c r="N66" s="403">
        <f>SUM(N8:N65)</f>
        <v>0</v>
      </c>
    </row>
    <row r="68" spans="8:14" ht="12.75">
      <c r="H68" s="233" t="s">
        <v>673</v>
      </c>
      <c r="K68" s="233"/>
      <c r="L68" s="233"/>
      <c r="M68" s="233"/>
      <c r="N68" s="236">
        <f>N66-M66</f>
        <v>0</v>
      </c>
    </row>
    <row r="69" ht="12.75">
      <c r="H69" s="5" t="s">
        <v>674</v>
      </c>
    </row>
    <row r="71" spans="8:14" ht="12.75">
      <c r="H71" s="233" t="s">
        <v>675</v>
      </c>
      <c r="K71" s="233"/>
      <c r="L71" s="233"/>
      <c r="M71" s="233"/>
      <c r="N71" s="236">
        <f>N66-E66</f>
        <v>0</v>
      </c>
    </row>
    <row r="72" ht="12.75">
      <c r="H72" s="5" t="s">
        <v>676</v>
      </c>
    </row>
    <row r="74" spans="8:14" ht="12.75">
      <c r="H74" s="233" t="s">
        <v>19</v>
      </c>
      <c r="N74" s="236">
        <f>N71+'Anl.3 FPV_Tag_ÜL'!G59-'Anl.3 FPV_Tag_ÜL'!E59</f>
        <v>0</v>
      </c>
    </row>
    <row r="76" spans="8:14" ht="12.75">
      <c r="H76" s="5" t="s">
        <v>475</v>
      </c>
      <c r="M76" s="342">
        <v>0.2</v>
      </c>
      <c r="N76" s="245">
        <f>IF(N74&lt;0,N74*-M76,0)</f>
        <v>0</v>
      </c>
    </row>
    <row r="78" ht="12.75">
      <c r="H78" s="5" t="s">
        <v>384</v>
      </c>
    </row>
    <row r="79" spans="8:14" ht="12.75">
      <c r="H79" s="5" t="s">
        <v>385</v>
      </c>
      <c r="M79" s="240">
        <f>IF(N74&gt;0,N74/(E66+'Anl.3 FPV_Tag_ÜL'!E59),0)</f>
        <v>0</v>
      </c>
      <c r="N79" s="343"/>
    </row>
    <row r="80" spans="8:14" ht="12.75">
      <c r="H80" s="5" t="s">
        <v>386</v>
      </c>
      <c r="N80" s="245">
        <f>IF(M79=0%,0,IF(M79&gt;5%,(E66*5%*-0.85)+((M79-5%)*E66*-0.9),N74*-0.85))</f>
        <v>0</v>
      </c>
    </row>
  </sheetData>
  <mergeCells count="1">
    <mergeCell ref="F5:N5"/>
  </mergeCells>
  <printOptions/>
  <pageMargins left="0.1968503937007874" right="0.31496062992125984" top="0.5905511811023623" bottom="0.7480314960629921" header="0.5118110236220472" footer="0.5118110236220472"/>
  <pageSetup fitToHeight="0"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T59"/>
  <sheetViews>
    <sheetView zoomScale="75" zoomScaleNormal="75" workbookViewId="0" topLeftCell="A1">
      <pane xSplit="2" ySplit="7" topLeftCell="C38" activePane="bottomRight" state="frozen"/>
      <selection pane="topLeft" activeCell="A1" sqref="A1"/>
      <selection pane="topRight" activeCell="C1" sqref="C1"/>
      <selection pane="bottomLeft" activeCell="A8" sqref="A8"/>
      <selection pane="bottomRight" activeCell="H55" sqref="H55"/>
    </sheetView>
  </sheetViews>
  <sheetFormatPr defaultColWidth="11.421875" defaultRowHeight="12.75" outlineLevelRow="1" outlineLevelCol="1"/>
  <cols>
    <col min="1" max="1" width="13.57421875" style="5" customWidth="1"/>
    <col min="2" max="2" width="39.7109375" style="5" customWidth="1"/>
    <col min="3" max="4" width="12.28125" style="5" bestFit="1" customWidth="1"/>
    <col min="5" max="5" width="12.00390625" style="5" bestFit="1" customWidth="1"/>
    <col min="6" max="6" width="12.00390625" style="240" customWidth="1"/>
    <col min="7" max="7" width="12.140625" style="5" customWidth="1"/>
    <col min="8" max="8" width="12.7109375" style="5" customWidth="1"/>
    <col min="9" max="20" width="11.57421875" style="5" hidden="1" customWidth="1" outlineLevel="1"/>
    <col min="21" max="21" width="11.57421875" style="5" customWidth="1" collapsed="1"/>
    <col min="22" max="16384" width="11.57421875" style="5" customWidth="1"/>
  </cols>
  <sheetData>
    <row r="1" spans="1:4" ht="15">
      <c r="A1" s="260" t="str">
        <f>DRG!A1</f>
        <v>KH: </v>
      </c>
      <c r="B1" s="239"/>
      <c r="C1" s="239"/>
      <c r="D1" s="239"/>
    </row>
    <row r="2" ht="15">
      <c r="A2" s="14"/>
    </row>
    <row r="3" spans="1:2" ht="15">
      <c r="A3" s="18" t="s">
        <v>875</v>
      </c>
      <c r="B3" s="19"/>
    </row>
    <row r="4" ht="12.75">
      <c r="B4" s="19"/>
    </row>
    <row r="5" spans="1:20" ht="12.75">
      <c r="A5" s="34" t="s">
        <v>480</v>
      </c>
      <c r="B5" s="31" t="s">
        <v>481</v>
      </c>
      <c r="C5" s="224" t="s">
        <v>794</v>
      </c>
      <c r="D5" s="32"/>
      <c r="E5" s="33"/>
      <c r="F5" s="241"/>
      <c r="G5" s="503" t="s">
        <v>796</v>
      </c>
      <c r="H5" s="503"/>
      <c r="I5" s="504" t="s">
        <v>243</v>
      </c>
      <c r="J5" s="503"/>
      <c r="K5" s="503"/>
      <c r="L5" s="503"/>
      <c r="M5" s="503"/>
      <c r="N5" s="503"/>
      <c r="O5" s="503"/>
      <c r="P5" s="503"/>
      <c r="Q5" s="503"/>
      <c r="R5" s="503"/>
      <c r="S5" s="503"/>
      <c r="T5" s="490"/>
    </row>
    <row r="6" spans="1:20" ht="52.5">
      <c r="A6" s="36"/>
      <c r="B6" s="35"/>
      <c r="C6" s="29" t="s">
        <v>797</v>
      </c>
      <c r="D6" s="29" t="s">
        <v>700</v>
      </c>
      <c r="E6" s="29" t="s">
        <v>799</v>
      </c>
      <c r="F6" s="242" t="s">
        <v>876</v>
      </c>
      <c r="G6" s="29" t="s">
        <v>874</v>
      </c>
      <c r="H6" s="29" t="s">
        <v>241</v>
      </c>
      <c r="I6" s="491" t="s">
        <v>244</v>
      </c>
      <c r="J6" s="492"/>
      <c r="K6" s="491" t="s">
        <v>245</v>
      </c>
      <c r="L6" s="492"/>
      <c r="M6" s="491" t="s">
        <v>246</v>
      </c>
      <c r="N6" s="492"/>
      <c r="O6" s="491" t="s">
        <v>247</v>
      </c>
      <c r="P6" s="492"/>
      <c r="Q6" s="491" t="s">
        <v>248</v>
      </c>
      <c r="R6" s="492"/>
      <c r="S6" s="491" t="s">
        <v>249</v>
      </c>
      <c r="T6" s="492"/>
    </row>
    <row r="7" spans="1:20" ht="12.75">
      <c r="A7" s="37"/>
      <c r="B7" s="38"/>
      <c r="C7" s="37"/>
      <c r="D7" s="37"/>
      <c r="E7" s="37"/>
      <c r="F7" s="243"/>
      <c r="G7" s="37"/>
      <c r="H7" s="37"/>
      <c r="I7" s="37" t="s">
        <v>250</v>
      </c>
      <c r="J7" s="37" t="s">
        <v>259</v>
      </c>
      <c r="K7" s="37" t="s">
        <v>250</v>
      </c>
      <c r="L7" s="37" t="s">
        <v>259</v>
      </c>
      <c r="M7" s="37" t="s">
        <v>250</v>
      </c>
      <c r="N7" s="37" t="s">
        <v>259</v>
      </c>
      <c r="O7" s="37" t="s">
        <v>250</v>
      </c>
      <c r="P7" s="37" t="s">
        <v>259</v>
      </c>
      <c r="Q7" s="37" t="s">
        <v>250</v>
      </c>
      <c r="R7" s="37" t="s">
        <v>259</v>
      </c>
      <c r="S7" s="37" t="s">
        <v>250</v>
      </c>
      <c r="T7" s="37" t="s">
        <v>259</v>
      </c>
    </row>
    <row r="8" spans="1:20" ht="12.75">
      <c r="A8" s="263" t="s">
        <v>528</v>
      </c>
      <c r="B8" s="263" t="s">
        <v>529</v>
      </c>
      <c r="C8" s="410"/>
      <c r="D8" s="411"/>
      <c r="E8" s="412">
        <f aca="true" t="shared" si="0" ref="E8:E47">D8*C8</f>
        <v>0</v>
      </c>
      <c r="F8" s="413"/>
      <c r="G8" s="414"/>
      <c r="H8" s="412">
        <f>G8*D8</f>
        <v>0</v>
      </c>
      <c r="I8" s="412">
        <f aca="true" t="shared" si="1" ref="I8:I47">IF($F8&lt;=50%,$E8,0)</f>
        <v>0</v>
      </c>
      <c r="J8" s="412">
        <f>IF($F8&lt;=50%,$H8,0)</f>
        <v>0</v>
      </c>
      <c r="K8" s="412">
        <f aca="true" t="shared" si="2" ref="K8:K47">IF(AND($F8&lt;=60%,$F8&gt;50%),$E8,0)</f>
        <v>0</v>
      </c>
      <c r="L8" s="412">
        <f>IF(AND($F8&lt;=60%,$F8&gt;50%),$H8,0)</f>
        <v>0</v>
      </c>
      <c r="M8" s="412">
        <f aca="true" t="shared" si="3" ref="M8:M47">IF(AND($F8&lt;=70%,$F8&gt;60%),$E8,0)</f>
        <v>0</v>
      </c>
      <c r="N8" s="412">
        <f>IF(AND($F8&lt;=70%,$F8&gt;60%),$H8,0)</f>
        <v>0</v>
      </c>
      <c r="O8" s="412">
        <f aca="true" t="shared" si="4" ref="O8:O47">IF(AND($F8&lt;=80%,$F8&gt;70%),$E8,0)</f>
        <v>0</v>
      </c>
      <c r="P8" s="412">
        <f>IF(AND($F8&lt;=80%,$F8&gt;70%),$H8,0)</f>
        <v>0</v>
      </c>
      <c r="Q8" s="412">
        <f aca="true" t="shared" si="5" ref="Q8:Q47">IF(AND($F8&lt;=90%,$F8&gt;80%),$E8,0)</f>
        <v>0</v>
      </c>
      <c r="R8" s="412">
        <f>IF(AND($F8&lt;=90%,$F8&gt;80%),$H8,0)</f>
        <v>0</v>
      </c>
      <c r="S8" s="412">
        <f aca="true" t="shared" si="6" ref="S8:S47">IF(AND($F8&lt;=100%,$F8&gt;90%),$E8,0)</f>
        <v>0</v>
      </c>
      <c r="T8" s="412">
        <f>IF(AND($F8&lt;=100%,$F8&gt;90%),$H8,0)</f>
        <v>0</v>
      </c>
    </row>
    <row r="9" spans="1:20" ht="12.75">
      <c r="A9" s="263" t="s">
        <v>482</v>
      </c>
      <c r="B9" s="263" t="s">
        <v>530</v>
      </c>
      <c r="C9" s="410"/>
      <c r="D9" s="411"/>
      <c r="E9" s="412">
        <f t="shared" si="0"/>
        <v>0</v>
      </c>
      <c r="F9" s="413"/>
      <c r="G9" s="414"/>
      <c r="H9" s="412">
        <f aca="true" t="shared" si="7" ref="H9:H47">G9*D9</f>
        <v>0</v>
      </c>
      <c r="I9" s="412">
        <f t="shared" si="1"/>
        <v>0</v>
      </c>
      <c r="J9" s="412">
        <f aca="true" t="shared" si="8" ref="J9:J47">IF($F9&lt;=50%,$H9,0)</f>
        <v>0</v>
      </c>
      <c r="K9" s="412">
        <f t="shared" si="2"/>
        <v>0</v>
      </c>
      <c r="L9" s="412">
        <f aca="true" t="shared" si="9" ref="L9:L47">IF(AND($F9&lt;=60%,$F9&gt;50%),$H9,0)</f>
        <v>0</v>
      </c>
      <c r="M9" s="412">
        <f t="shared" si="3"/>
        <v>0</v>
      </c>
      <c r="N9" s="412">
        <f aca="true" t="shared" si="10" ref="N9:N47">IF(AND($F9&lt;=70%,$F9&gt;60%),$H9,0)</f>
        <v>0</v>
      </c>
      <c r="O9" s="412">
        <f t="shared" si="4"/>
        <v>0</v>
      </c>
      <c r="P9" s="412">
        <f aca="true" t="shared" si="11" ref="P9:P47">IF(AND($F9&lt;=80%,$F9&gt;70%),$H9,0)</f>
        <v>0</v>
      </c>
      <c r="Q9" s="412">
        <f t="shared" si="5"/>
        <v>0</v>
      </c>
      <c r="R9" s="412">
        <f aca="true" t="shared" si="12" ref="R9:R47">IF(AND($F9&lt;=90%,$F9&gt;80%),$H9,0)</f>
        <v>0</v>
      </c>
      <c r="S9" s="412">
        <f t="shared" si="6"/>
        <v>0</v>
      </c>
      <c r="T9" s="412">
        <f aca="true" t="shared" si="13" ref="T9:T47">IF(AND($F9&lt;=100%,$F9&gt;90%),$H9,0)</f>
        <v>0</v>
      </c>
    </row>
    <row r="10" spans="1:20" ht="26.25">
      <c r="A10" s="263" t="s">
        <v>483</v>
      </c>
      <c r="B10" s="263" t="s">
        <v>484</v>
      </c>
      <c r="C10" s="410"/>
      <c r="D10" s="411"/>
      <c r="E10" s="412">
        <f t="shared" si="0"/>
        <v>0</v>
      </c>
      <c r="F10" s="413"/>
      <c r="G10" s="414"/>
      <c r="H10" s="412">
        <f t="shared" si="7"/>
        <v>0</v>
      </c>
      <c r="I10" s="412">
        <f t="shared" si="1"/>
        <v>0</v>
      </c>
      <c r="J10" s="412">
        <f t="shared" si="8"/>
        <v>0</v>
      </c>
      <c r="K10" s="412">
        <f t="shared" si="2"/>
        <v>0</v>
      </c>
      <c r="L10" s="412">
        <f t="shared" si="9"/>
        <v>0</v>
      </c>
      <c r="M10" s="412">
        <f t="shared" si="3"/>
        <v>0</v>
      </c>
      <c r="N10" s="412">
        <f t="shared" si="10"/>
        <v>0</v>
      </c>
      <c r="O10" s="412">
        <f t="shared" si="4"/>
        <v>0</v>
      </c>
      <c r="P10" s="412">
        <f t="shared" si="11"/>
        <v>0</v>
      </c>
      <c r="Q10" s="412">
        <f t="shared" si="5"/>
        <v>0</v>
      </c>
      <c r="R10" s="412">
        <f t="shared" si="12"/>
        <v>0</v>
      </c>
      <c r="S10" s="412">
        <f t="shared" si="6"/>
        <v>0</v>
      </c>
      <c r="T10" s="412">
        <f t="shared" si="13"/>
        <v>0</v>
      </c>
    </row>
    <row r="11" spans="1:20" ht="26.25">
      <c r="A11" s="263" t="s">
        <v>485</v>
      </c>
      <c r="B11" s="263" t="s">
        <v>486</v>
      </c>
      <c r="C11" s="410"/>
      <c r="D11" s="411"/>
      <c r="E11" s="412">
        <f t="shared" si="0"/>
        <v>0</v>
      </c>
      <c r="F11" s="413"/>
      <c r="G11" s="414"/>
      <c r="H11" s="412">
        <f t="shared" si="7"/>
        <v>0</v>
      </c>
      <c r="I11" s="412">
        <f t="shared" si="1"/>
        <v>0</v>
      </c>
      <c r="J11" s="412">
        <f t="shared" si="8"/>
        <v>0</v>
      </c>
      <c r="K11" s="412">
        <f t="shared" si="2"/>
        <v>0</v>
      </c>
      <c r="L11" s="412">
        <f t="shared" si="9"/>
        <v>0</v>
      </c>
      <c r="M11" s="412">
        <f t="shared" si="3"/>
        <v>0</v>
      </c>
      <c r="N11" s="412">
        <f t="shared" si="10"/>
        <v>0</v>
      </c>
      <c r="O11" s="412">
        <f t="shared" si="4"/>
        <v>0</v>
      </c>
      <c r="P11" s="412">
        <f t="shared" si="11"/>
        <v>0</v>
      </c>
      <c r="Q11" s="412">
        <f t="shared" si="5"/>
        <v>0</v>
      </c>
      <c r="R11" s="412">
        <f t="shared" si="12"/>
        <v>0</v>
      </c>
      <c r="S11" s="412">
        <f t="shared" si="6"/>
        <v>0</v>
      </c>
      <c r="T11" s="412">
        <f t="shared" si="13"/>
        <v>0</v>
      </c>
    </row>
    <row r="12" spans="1:20" ht="12.75">
      <c r="A12" s="263" t="s">
        <v>685</v>
      </c>
      <c r="B12" s="263" t="s">
        <v>686</v>
      </c>
      <c r="C12" s="410"/>
      <c r="D12" s="411"/>
      <c r="E12" s="412">
        <f t="shared" si="0"/>
        <v>0</v>
      </c>
      <c r="F12" s="413"/>
      <c r="G12" s="414"/>
      <c r="H12" s="412">
        <f t="shared" si="7"/>
        <v>0</v>
      </c>
      <c r="I12" s="412">
        <f t="shared" si="1"/>
        <v>0</v>
      </c>
      <c r="J12" s="412">
        <f t="shared" si="8"/>
        <v>0</v>
      </c>
      <c r="K12" s="412">
        <f t="shared" si="2"/>
        <v>0</v>
      </c>
      <c r="L12" s="412">
        <f t="shared" si="9"/>
        <v>0</v>
      </c>
      <c r="M12" s="412">
        <f t="shared" si="3"/>
        <v>0</v>
      </c>
      <c r="N12" s="412">
        <f t="shared" si="10"/>
        <v>0</v>
      </c>
      <c r="O12" s="412">
        <f t="shared" si="4"/>
        <v>0</v>
      </c>
      <c r="P12" s="412">
        <f t="shared" si="11"/>
        <v>0</v>
      </c>
      <c r="Q12" s="412">
        <f t="shared" si="5"/>
        <v>0</v>
      </c>
      <c r="R12" s="412">
        <f t="shared" si="12"/>
        <v>0</v>
      </c>
      <c r="S12" s="412">
        <f t="shared" si="6"/>
        <v>0</v>
      </c>
      <c r="T12" s="412">
        <f t="shared" si="13"/>
        <v>0</v>
      </c>
    </row>
    <row r="13" spans="1:20" ht="26.25">
      <c r="A13" s="263" t="s">
        <v>531</v>
      </c>
      <c r="B13" s="263" t="s">
        <v>532</v>
      </c>
      <c r="C13" s="410"/>
      <c r="D13" s="411"/>
      <c r="E13" s="412">
        <f t="shared" si="0"/>
        <v>0</v>
      </c>
      <c r="F13" s="413"/>
      <c r="G13" s="414"/>
      <c r="H13" s="412">
        <f t="shared" si="7"/>
        <v>0</v>
      </c>
      <c r="I13" s="412">
        <f t="shared" si="1"/>
        <v>0</v>
      </c>
      <c r="J13" s="412">
        <f t="shared" si="8"/>
        <v>0</v>
      </c>
      <c r="K13" s="412">
        <f t="shared" si="2"/>
        <v>0</v>
      </c>
      <c r="L13" s="412">
        <f t="shared" si="9"/>
        <v>0</v>
      </c>
      <c r="M13" s="412">
        <f t="shared" si="3"/>
        <v>0</v>
      </c>
      <c r="N13" s="412">
        <f t="shared" si="10"/>
        <v>0</v>
      </c>
      <c r="O13" s="412">
        <f t="shared" si="4"/>
        <v>0</v>
      </c>
      <c r="P13" s="412">
        <f t="shared" si="11"/>
        <v>0</v>
      </c>
      <c r="Q13" s="412">
        <f t="shared" si="5"/>
        <v>0</v>
      </c>
      <c r="R13" s="412">
        <f t="shared" si="12"/>
        <v>0</v>
      </c>
      <c r="S13" s="412">
        <f t="shared" si="6"/>
        <v>0</v>
      </c>
      <c r="T13" s="412">
        <f t="shared" si="13"/>
        <v>0</v>
      </c>
    </row>
    <row r="14" spans="1:20" ht="39">
      <c r="A14" s="263" t="s">
        <v>533</v>
      </c>
      <c r="B14" s="263" t="s">
        <v>541</v>
      </c>
      <c r="C14" s="410"/>
      <c r="D14" s="411"/>
      <c r="E14" s="412">
        <f t="shared" si="0"/>
        <v>0</v>
      </c>
      <c r="F14" s="413"/>
      <c r="G14" s="414"/>
      <c r="H14" s="412">
        <f t="shared" si="7"/>
        <v>0</v>
      </c>
      <c r="I14" s="412">
        <f t="shared" si="1"/>
        <v>0</v>
      </c>
      <c r="J14" s="412">
        <f t="shared" si="8"/>
        <v>0</v>
      </c>
      <c r="K14" s="412">
        <f t="shared" si="2"/>
        <v>0</v>
      </c>
      <c r="L14" s="412">
        <f t="shared" si="9"/>
        <v>0</v>
      </c>
      <c r="M14" s="412">
        <f t="shared" si="3"/>
        <v>0</v>
      </c>
      <c r="N14" s="412">
        <f t="shared" si="10"/>
        <v>0</v>
      </c>
      <c r="O14" s="412">
        <f t="shared" si="4"/>
        <v>0</v>
      </c>
      <c r="P14" s="412">
        <f t="shared" si="11"/>
        <v>0</v>
      </c>
      <c r="Q14" s="412">
        <f t="shared" si="5"/>
        <v>0</v>
      </c>
      <c r="R14" s="412">
        <f t="shared" si="12"/>
        <v>0</v>
      </c>
      <c r="S14" s="412">
        <f t="shared" si="6"/>
        <v>0</v>
      </c>
      <c r="T14" s="412">
        <f t="shared" si="13"/>
        <v>0</v>
      </c>
    </row>
    <row r="15" spans="1:20" ht="26.25">
      <c r="A15" s="263" t="s">
        <v>542</v>
      </c>
      <c r="B15" s="263" t="s">
        <v>543</v>
      </c>
      <c r="C15" s="410"/>
      <c r="D15" s="411"/>
      <c r="E15" s="412">
        <f t="shared" si="0"/>
        <v>0</v>
      </c>
      <c r="F15" s="413"/>
      <c r="G15" s="414"/>
      <c r="H15" s="412">
        <f t="shared" si="7"/>
        <v>0</v>
      </c>
      <c r="I15" s="412">
        <f t="shared" si="1"/>
        <v>0</v>
      </c>
      <c r="J15" s="412">
        <f t="shared" si="8"/>
        <v>0</v>
      </c>
      <c r="K15" s="412">
        <f t="shared" si="2"/>
        <v>0</v>
      </c>
      <c r="L15" s="412">
        <f t="shared" si="9"/>
        <v>0</v>
      </c>
      <c r="M15" s="412">
        <f t="shared" si="3"/>
        <v>0</v>
      </c>
      <c r="N15" s="412">
        <f t="shared" si="10"/>
        <v>0</v>
      </c>
      <c r="O15" s="412">
        <f t="shared" si="4"/>
        <v>0</v>
      </c>
      <c r="P15" s="412">
        <f t="shared" si="11"/>
        <v>0</v>
      </c>
      <c r="Q15" s="412">
        <f t="shared" si="5"/>
        <v>0</v>
      </c>
      <c r="R15" s="412">
        <f t="shared" si="12"/>
        <v>0</v>
      </c>
      <c r="S15" s="412">
        <f t="shared" si="6"/>
        <v>0</v>
      </c>
      <c r="T15" s="412">
        <f t="shared" si="13"/>
        <v>0</v>
      </c>
    </row>
    <row r="16" spans="1:20" ht="26.25" customHeight="1">
      <c r="A16" s="263" t="s">
        <v>544</v>
      </c>
      <c r="B16" s="263" t="s">
        <v>550</v>
      </c>
      <c r="C16" s="410"/>
      <c r="D16" s="411"/>
      <c r="E16" s="412">
        <f t="shared" si="0"/>
        <v>0</v>
      </c>
      <c r="F16" s="413"/>
      <c r="G16" s="414"/>
      <c r="H16" s="412">
        <f t="shared" si="7"/>
        <v>0</v>
      </c>
      <c r="I16" s="412">
        <f t="shared" si="1"/>
        <v>0</v>
      </c>
      <c r="J16" s="412">
        <f t="shared" si="8"/>
        <v>0</v>
      </c>
      <c r="K16" s="412">
        <f t="shared" si="2"/>
        <v>0</v>
      </c>
      <c r="L16" s="412">
        <f t="shared" si="9"/>
        <v>0</v>
      </c>
      <c r="M16" s="412">
        <f t="shared" si="3"/>
        <v>0</v>
      </c>
      <c r="N16" s="412">
        <f t="shared" si="10"/>
        <v>0</v>
      </c>
      <c r="O16" s="412">
        <f t="shared" si="4"/>
        <v>0</v>
      </c>
      <c r="P16" s="412">
        <f t="shared" si="11"/>
        <v>0</v>
      </c>
      <c r="Q16" s="412">
        <f t="shared" si="5"/>
        <v>0</v>
      </c>
      <c r="R16" s="412">
        <f t="shared" si="12"/>
        <v>0</v>
      </c>
      <c r="S16" s="412">
        <f t="shared" si="6"/>
        <v>0</v>
      </c>
      <c r="T16" s="412">
        <f t="shared" si="13"/>
        <v>0</v>
      </c>
    </row>
    <row r="17" spans="1:20" ht="39">
      <c r="A17" s="263" t="s">
        <v>551</v>
      </c>
      <c r="B17" s="263" t="s">
        <v>552</v>
      </c>
      <c r="C17" s="410"/>
      <c r="D17" s="411"/>
      <c r="E17" s="412">
        <f t="shared" si="0"/>
        <v>0</v>
      </c>
      <c r="F17" s="413"/>
      <c r="G17" s="414"/>
      <c r="H17" s="412">
        <f t="shared" si="7"/>
        <v>0</v>
      </c>
      <c r="I17" s="412">
        <f t="shared" si="1"/>
        <v>0</v>
      </c>
      <c r="J17" s="412">
        <f t="shared" si="8"/>
        <v>0</v>
      </c>
      <c r="K17" s="412">
        <f t="shared" si="2"/>
        <v>0</v>
      </c>
      <c r="L17" s="412">
        <f t="shared" si="9"/>
        <v>0</v>
      </c>
      <c r="M17" s="412">
        <f t="shared" si="3"/>
        <v>0</v>
      </c>
      <c r="N17" s="412">
        <f t="shared" si="10"/>
        <v>0</v>
      </c>
      <c r="O17" s="412">
        <f t="shared" si="4"/>
        <v>0</v>
      </c>
      <c r="P17" s="412">
        <f t="shared" si="11"/>
        <v>0</v>
      </c>
      <c r="Q17" s="412">
        <f t="shared" si="5"/>
        <v>0</v>
      </c>
      <c r="R17" s="412">
        <f t="shared" si="12"/>
        <v>0</v>
      </c>
      <c r="S17" s="412">
        <f t="shared" si="6"/>
        <v>0</v>
      </c>
      <c r="T17" s="412">
        <f t="shared" si="13"/>
        <v>0</v>
      </c>
    </row>
    <row r="18" spans="1:20" ht="26.25">
      <c r="A18" s="263" t="s">
        <v>553</v>
      </c>
      <c r="B18" s="263" t="s">
        <v>554</v>
      </c>
      <c r="C18" s="410"/>
      <c r="D18" s="411"/>
      <c r="E18" s="412">
        <f t="shared" si="0"/>
        <v>0</v>
      </c>
      <c r="F18" s="413"/>
      <c r="G18" s="414"/>
      <c r="H18" s="412">
        <f t="shared" si="7"/>
        <v>0</v>
      </c>
      <c r="I18" s="412">
        <f t="shared" si="1"/>
        <v>0</v>
      </c>
      <c r="J18" s="412">
        <f t="shared" si="8"/>
        <v>0</v>
      </c>
      <c r="K18" s="412">
        <f t="shared" si="2"/>
        <v>0</v>
      </c>
      <c r="L18" s="412">
        <f t="shared" si="9"/>
        <v>0</v>
      </c>
      <c r="M18" s="412">
        <f t="shared" si="3"/>
        <v>0</v>
      </c>
      <c r="N18" s="412">
        <f t="shared" si="10"/>
        <v>0</v>
      </c>
      <c r="O18" s="412">
        <f t="shared" si="4"/>
        <v>0</v>
      </c>
      <c r="P18" s="412">
        <f t="shared" si="11"/>
        <v>0</v>
      </c>
      <c r="Q18" s="412">
        <f t="shared" si="5"/>
        <v>0</v>
      </c>
      <c r="R18" s="412">
        <f t="shared" si="12"/>
        <v>0</v>
      </c>
      <c r="S18" s="412">
        <f t="shared" si="6"/>
        <v>0</v>
      </c>
      <c r="T18" s="412">
        <f t="shared" si="13"/>
        <v>0</v>
      </c>
    </row>
    <row r="19" spans="1:20" ht="26.25">
      <c r="A19" s="263" t="s">
        <v>555</v>
      </c>
      <c r="B19" s="263" t="s">
        <v>556</v>
      </c>
      <c r="C19" s="410"/>
      <c r="D19" s="411"/>
      <c r="E19" s="412">
        <f t="shared" si="0"/>
        <v>0</v>
      </c>
      <c r="F19" s="413"/>
      <c r="G19" s="414"/>
      <c r="H19" s="412">
        <f t="shared" si="7"/>
        <v>0</v>
      </c>
      <c r="I19" s="412">
        <f t="shared" si="1"/>
        <v>0</v>
      </c>
      <c r="J19" s="412">
        <f t="shared" si="8"/>
        <v>0</v>
      </c>
      <c r="K19" s="412">
        <f t="shared" si="2"/>
        <v>0</v>
      </c>
      <c r="L19" s="412">
        <f t="shared" si="9"/>
        <v>0</v>
      </c>
      <c r="M19" s="412">
        <f t="shared" si="3"/>
        <v>0</v>
      </c>
      <c r="N19" s="412">
        <f t="shared" si="10"/>
        <v>0</v>
      </c>
      <c r="O19" s="412">
        <f t="shared" si="4"/>
        <v>0</v>
      </c>
      <c r="P19" s="412">
        <f t="shared" si="11"/>
        <v>0</v>
      </c>
      <c r="Q19" s="412">
        <f t="shared" si="5"/>
        <v>0</v>
      </c>
      <c r="R19" s="412">
        <f t="shared" si="12"/>
        <v>0</v>
      </c>
      <c r="S19" s="412">
        <f t="shared" si="6"/>
        <v>0</v>
      </c>
      <c r="T19" s="412">
        <f t="shared" si="13"/>
        <v>0</v>
      </c>
    </row>
    <row r="20" spans="1:20" ht="12.75">
      <c r="A20" s="263" t="s">
        <v>557</v>
      </c>
      <c r="B20" s="263" t="s">
        <v>558</v>
      </c>
      <c r="C20" s="410"/>
      <c r="D20" s="411"/>
      <c r="E20" s="412">
        <f t="shared" si="0"/>
        <v>0</v>
      </c>
      <c r="F20" s="413"/>
      <c r="G20" s="414"/>
      <c r="H20" s="412">
        <f t="shared" si="7"/>
        <v>0</v>
      </c>
      <c r="I20" s="412">
        <f t="shared" si="1"/>
        <v>0</v>
      </c>
      <c r="J20" s="412">
        <f t="shared" si="8"/>
        <v>0</v>
      </c>
      <c r="K20" s="412">
        <f t="shared" si="2"/>
        <v>0</v>
      </c>
      <c r="L20" s="412">
        <f t="shared" si="9"/>
        <v>0</v>
      </c>
      <c r="M20" s="412">
        <f t="shared" si="3"/>
        <v>0</v>
      </c>
      <c r="N20" s="412">
        <f t="shared" si="10"/>
        <v>0</v>
      </c>
      <c r="O20" s="412">
        <f t="shared" si="4"/>
        <v>0</v>
      </c>
      <c r="P20" s="412">
        <f t="shared" si="11"/>
        <v>0</v>
      </c>
      <c r="Q20" s="412">
        <f t="shared" si="5"/>
        <v>0</v>
      </c>
      <c r="R20" s="412">
        <f t="shared" si="12"/>
        <v>0</v>
      </c>
      <c r="S20" s="412">
        <f t="shared" si="6"/>
        <v>0</v>
      </c>
      <c r="T20" s="412">
        <f t="shared" si="13"/>
        <v>0</v>
      </c>
    </row>
    <row r="21" spans="1:20" ht="12.75">
      <c r="A21" s="263" t="s">
        <v>559</v>
      </c>
      <c r="B21" s="263" t="s">
        <v>560</v>
      </c>
      <c r="C21" s="410"/>
      <c r="D21" s="411"/>
      <c r="E21" s="412">
        <f t="shared" si="0"/>
        <v>0</v>
      </c>
      <c r="F21" s="413"/>
      <c r="G21" s="414"/>
      <c r="H21" s="412">
        <f t="shared" si="7"/>
        <v>0</v>
      </c>
      <c r="I21" s="412">
        <f t="shared" si="1"/>
        <v>0</v>
      </c>
      <c r="J21" s="412">
        <f t="shared" si="8"/>
        <v>0</v>
      </c>
      <c r="K21" s="412">
        <f t="shared" si="2"/>
        <v>0</v>
      </c>
      <c r="L21" s="412">
        <f t="shared" si="9"/>
        <v>0</v>
      </c>
      <c r="M21" s="412">
        <f t="shared" si="3"/>
        <v>0</v>
      </c>
      <c r="N21" s="412">
        <f t="shared" si="10"/>
        <v>0</v>
      </c>
      <c r="O21" s="412">
        <f t="shared" si="4"/>
        <v>0</v>
      </c>
      <c r="P21" s="412">
        <f t="shared" si="11"/>
        <v>0</v>
      </c>
      <c r="Q21" s="412">
        <f t="shared" si="5"/>
        <v>0</v>
      </c>
      <c r="R21" s="412">
        <f t="shared" si="12"/>
        <v>0</v>
      </c>
      <c r="S21" s="412">
        <f t="shared" si="6"/>
        <v>0</v>
      </c>
      <c r="T21" s="412">
        <f t="shared" si="13"/>
        <v>0</v>
      </c>
    </row>
    <row r="22" spans="1:20" ht="26.25">
      <c r="A22" s="263" t="s">
        <v>561</v>
      </c>
      <c r="B22" s="263" t="s">
        <v>562</v>
      </c>
      <c r="C22" s="410"/>
      <c r="D22" s="411"/>
      <c r="E22" s="412">
        <f t="shared" si="0"/>
        <v>0</v>
      </c>
      <c r="F22" s="413"/>
      <c r="G22" s="414"/>
      <c r="H22" s="412">
        <f t="shared" si="7"/>
        <v>0</v>
      </c>
      <c r="I22" s="412">
        <f t="shared" si="1"/>
        <v>0</v>
      </c>
      <c r="J22" s="412">
        <f t="shared" si="8"/>
        <v>0</v>
      </c>
      <c r="K22" s="412">
        <f t="shared" si="2"/>
        <v>0</v>
      </c>
      <c r="L22" s="412">
        <f t="shared" si="9"/>
        <v>0</v>
      </c>
      <c r="M22" s="412">
        <f t="shared" si="3"/>
        <v>0</v>
      </c>
      <c r="N22" s="412">
        <f t="shared" si="10"/>
        <v>0</v>
      </c>
      <c r="O22" s="412">
        <f t="shared" si="4"/>
        <v>0</v>
      </c>
      <c r="P22" s="412">
        <f t="shared" si="11"/>
        <v>0</v>
      </c>
      <c r="Q22" s="412">
        <f t="shared" si="5"/>
        <v>0</v>
      </c>
      <c r="R22" s="412">
        <f t="shared" si="12"/>
        <v>0</v>
      </c>
      <c r="S22" s="412">
        <f t="shared" si="6"/>
        <v>0</v>
      </c>
      <c r="T22" s="412">
        <f t="shared" si="13"/>
        <v>0</v>
      </c>
    </row>
    <row r="23" spans="1:20" ht="12.75">
      <c r="A23" s="263" t="s">
        <v>487</v>
      </c>
      <c r="B23" s="263" t="s">
        <v>563</v>
      </c>
      <c r="C23" s="410"/>
      <c r="D23" s="411"/>
      <c r="E23" s="412">
        <f t="shared" si="0"/>
        <v>0</v>
      </c>
      <c r="F23" s="413"/>
      <c r="G23" s="414"/>
      <c r="H23" s="412">
        <f t="shared" si="7"/>
        <v>0</v>
      </c>
      <c r="I23" s="412">
        <f t="shared" si="1"/>
        <v>0</v>
      </c>
      <c r="J23" s="412">
        <f t="shared" si="8"/>
        <v>0</v>
      </c>
      <c r="K23" s="412">
        <f t="shared" si="2"/>
        <v>0</v>
      </c>
      <c r="L23" s="412">
        <f t="shared" si="9"/>
        <v>0</v>
      </c>
      <c r="M23" s="412">
        <f t="shared" si="3"/>
        <v>0</v>
      </c>
      <c r="N23" s="412">
        <f t="shared" si="10"/>
        <v>0</v>
      </c>
      <c r="O23" s="412">
        <f t="shared" si="4"/>
        <v>0</v>
      </c>
      <c r="P23" s="412">
        <f t="shared" si="11"/>
        <v>0</v>
      </c>
      <c r="Q23" s="412">
        <f t="shared" si="5"/>
        <v>0</v>
      </c>
      <c r="R23" s="412">
        <f t="shared" si="12"/>
        <v>0</v>
      </c>
      <c r="S23" s="412">
        <f t="shared" si="6"/>
        <v>0</v>
      </c>
      <c r="T23" s="412">
        <f t="shared" si="13"/>
        <v>0</v>
      </c>
    </row>
    <row r="24" spans="1:20" ht="52.5">
      <c r="A24" s="263" t="s">
        <v>564</v>
      </c>
      <c r="B24" s="263" t="s">
        <v>565</v>
      </c>
      <c r="C24" s="410"/>
      <c r="D24" s="411"/>
      <c r="E24" s="412">
        <f t="shared" si="0"/>
        <v>0</v>
      </c>
      <c r="F24" s="413"/>
      <c r="G24" s="414"/>
      <c r="H24" s="412">
        <f t="shared" si="7"/>
        <v>0</v>
      </c>
      <c r="I24" s="412">
        <f t="shared" si="1"/>
        <v>0</v>
      </c>
      <c r="J24" s="412">
        <f t="shared" si="8"/>
        <v>0</v>
      </c>
      <c r="K24" s="412">
        <f t="shared" si="2"/>
        <v>0</v>
      </c>
      <c r="L24" s="412">
        <f t="shared" si="9"/>
        <v>0</v>
      </c>
      <c r="M24" s="412">
        <f t="shared" si="3"/>
        <v>0</v>
      </c>
      <c r="N24" s="412">
        <f t="shared" si="10"/>
        <v>0</v>
      </c>
      <c r="O24" s="412">
        <f t="shared" si="4"/>
        <v>0</v>
      </c>
      <c r="P24" s="412">
        <f t="shared" si="11"/>
        <v>0</v>
      </c>
      <c r="Q24" s="412">
        <f t="shared" si="5"/>
        <v>0</v>
      </c>
      <c r="R24" s="412">
        <f t="shared" si="12"/>
        <v>0</v>
      </c>
      <c r="S24" s="412">
        <f t="shared" si="6"/>
        <v>0</v>
      </c>
      <c r="T24" s="412">
        <f t="shared" si="13"/>
        <v>0</v>
      </c>
    </row>
    <row r="25" spans="1:20" ht="26.25">
      <c r="A25" s="263" t="s">
        <v>566</v>
      </c>
      <c r="B25" s="263" t="s">
        <v>579</v>
      </c>
      <c r="C25" s="410"/>
      <c r="D25" s="411"/>
      <c r="E25" s="412">
        <f t="shared" si="0"/>
        <v>0</v>
      </c>
      <c r="F25" s="413"/>
      <c r="G25" s="414"/>
      <c r="H25" s="412">
        <f t="shared" si="7"/>
        <v>0</v>
      </c>
      <c r="I25" s="412">
        <f t="shared" si="1"/>
        <v>0</v>
      </c>
      <c r="J25" s="412">
        <f t="shared" si="8"/>
        <v>0</v>
      </c>
      <c r="K25" s="412">
        <f t="shared" si="2"/>
        <v>0</v>
      </c>
      <c r="L25" s="412">
        <f t="shared" si="9"/>
        <v>0</v>
      </c>
      <c r="M25" s="412">
        <f t="shared" si="3"/>
        <v>0</v>
      </c>
      <c r="N25" s="412">
        <f t="shared" si="10"/>
        <v>0</v>
      </c>
      <c r="O25" s="412">
        <f t="shared" si="4"/>
        <v>0</v>
      </c>
      <c r="P25" s="412">
        <f t="shared" si="11"/>
        <v>0</v>
      </c>
      <c r="Q25" s="412">
        <f t="shared" si="5"/>
        <v>0</v>
      </c>
      <c r="R25" s="412">
        <f t="shared" si="12"/>
        <v>0</v>
      </c>
      <c r="S25" s="412">
        <f t="shared" si="6"/>
        <v>0</v>
      </c>
      <c r="T25" s="412">
        <f t="shared" si="13"/>
        <v>0</v>
      </c>
    </row>
    <row r="26" spans="1:20" ht="26.25">
      <c r="A26" s="263" t="s">
        <v>687</v>
      </c>
      <c r="B26" s="263" t="s">
        <v>688</v>
      </c>
      <c r="C26" s="410"/>
      <c r="D26" s="411"/>
      <c r="E26" s="412">
        <f t="shared" si="0"/>
        <v>0</v>
      </c>
      <c r="F26" s="413"/>
      <c r="G26" s="414"/>
      <c r="H26" s="412">
        <f t="shared" si="7"/>
        <v>0</v>
      </c>
      <c r="I26" s="412">
        <f t="shared" si="1"/>
        <v>0</v>
      </c>
      <c r="J26" s="412">
        <f t="shared" si="8"/>
        <v>0</v>
      </c>
      <c r="K26" s="412">
        <f t="shared" si="2"/>
        <v>0</v>
      </c>
      <c r="L26" s="412">
        <f t="shared" si="9"/>
        <v>0</v>
      </c>
      <c r="M26" s="412">
        <f t="shared" si="3"/>
        <v>0</v>
      </c>
      <c r="N26" s="412">
        <f t="shared" si="10"/>
        <v>0</v>
      </c>
      <c r="O26" s="412">
        <f t="shared" si="4"/>
        <v>0</v>
      </c>
      <c r="P26" s="412">
        <f t="shared" si="11"/>
        <v>0</v>
      </c>
      <c r="Q26" s="412">
        <f t="shared" si="5"/>
        <v>0</v>
      </c>
      <c r="R26" s="412">
        <f t="shared" si="12"/>
        <v>0</v>
      </c>
      <c r="S26" s="412">
        <f t="shared" si="6"/>
        <v>0</v>
      </c>
      <c r="T26" s="412">
        <f t="shared" si="13"/>
        <v>0</v>
      </c>
    </row>
    <row r="27" spans="1:20" ht="26.25">
      <c r="A27" s="263" t="s">
        <v>580</v>
      </c>
      <c r="B27" s="263" t="s">
        <v>581</v>
      </c>
      <c r="C27" s="410"/>
      <c r="D27" s="411"/>
      <c r="E27" s="412">
        <f t="shared" si="0"/>
        <v>0</v>
      </c>
      <c r="F27" s="413"/>
      <c r="G27" s="414"/>
      <c r="H27" s="412">
        <f t="shared" si="7"/>
        <v>0</v>
      </c>
      <c r="I27" s="412">
        <f t="shared" si="1"/>
        <v>0</v>
      </c>
      <c r="J27" s="412">
        <f t="shared" si="8"/>
        <v>0</v>
      </c>
      <c r="K27" s="412">
        <f t="shared" si="2"/>
        <v>0</v>
      </c>
      <c r="L27" s="412">
        <f t="shared" si="9"/>
        <v>0</v>
      </c>
      <c r="M27" s="412">
        <f t="shared" si="3"/>
        <v>0</v>
      </c>
      <c r="N27" s="412">
        <f t="shared" si="10"/>
        <v>0</v>
      </c>
      <c r="O27" s="412">
        <f t="shared" si="4"/>
        <v>0</v>
      </c>
      <c r="P27" s="412">
        <f t="shared" si="11"/>
        <v>0</v>
      </c>
      <c r="Q27" s="412">
        <f t="shared" si="5"/>
        <v>0</v>
      </c>
      <c r="R27" s="412">
        <f t="shared" si="12"/>
        <v>0</v>
      </c>
      <c r="S27" s="412">
        <f t="shared" si="6"/>
        <v>0</v>
      </c>
      <c r="T27" s="412">
        <f t="shared" si="13"/>
        <v>0</v>
      </c>
    </row>
    <row r="28" spans="1:20" ht="39">
      <c r="A28" s="263" t="s">
        <v>582</v>
      </c>
      <c r="B28" s="263" t="s">
        <v>583</v>
      </c>
      <c r="C28" s="410"/>
      <c r="D28" s="411"/>
      <c r="E28" s="412">
        <f t="shared" si="0"/>
        <v>0</v>
      </c>
      <c r="F28" s="413"/>
      <c r="G28" s="414"/>
      <c r="H28" s="412">
        <f t="shared" si="7"/>
        <v>0</v>
      </c>
      <c r="I28" s="412">
        <f t="shared" si="1"/>
        <v>0</v>
      </c>
      <c r="J28" s="412">
        <f t="shared" si="8"/>
        <v>0</v>
      </c>
      <c r="K28" s="412">
        <f t="shared" si="2"/>
        <v>0</v>
      </c>
      <c r="L28" s="412">
        <f t="shared" si="9"/>
        <v>0</v>
      </c>
      <c r="M28" s="412">
        <f t="shared" si="3"/>
        <v>0</v>
      </c>
      <c r="N28" s="412">
        <f t="shared" si="10"/>
        <v>0</v>
      </c>
      <c r="O28" s="412">
        <f t="shared" si="4"/>
        <v>0</v>
      </c>
      <c r="P28" s="412">
        <f t="shared" si="11"/>
        <v>0</v>
      </c>
      <c r="Q28" s="412">
        <f t="shared" si="5"/>
        <v>0</v>
      </c>
      <c r="R28" s="412">
        <f t="shared" si="12"/>
        <v>0</v>
      </c>
      <c r="S28" s="412">
        <f t="shared" si="6"/>
        <v>0</v>
      </c>
      <c r="T28" s="412">
        <f t="shared" si="13"/>
        <v>0</v>
      </c>
    </row>
    <row r="29" spans="1:20" ht="52.5">
      <c r="A29" s="263" t="s">
        <v>689</v>
      </c>
      <c r="B29" s="263" t="s">
        <v>691</v>
      </c>
      <c r="C29" s="410"/>
      <c r="D29" s="411"/>
      <c r="E29" s="412">
        <f t="shared" si="0"/>
        <v>0</v>
      </c>
      <c r="F29" s="413"/>
      <c r="G29" s="414"/>
      <c r="H29" s="412">
        <f t="shared" si="7"/>
        <v>0</v>
      </c>
      <c r="I29" s="412">
        <f t="shared" si="1"/>
        <v>0</v>
      </c>
      <c r="J29" s="412">
        <f t="shared" si="8"/>
        <v>0</v>
      </c>
      <c r="K29" s="412">
        <f t="shared" si="2"/>
        <v>0</v>
      </c>
      <c r="L29" s="412">
        <f t="shared" si="9"/>
        <v>0</v>
      </c>
      <c r="M29" s="412">
        <f t="shared" si="3"/>
        <v>0</v>
      </c>
      <c r="N29" s="412">
        <f t="shared" si="10"/>
        <v>0</v>
      </c>
      <c r="O29" s="412">
        <f t="shared" si="4"/>
        <v>0</v>
      </c>
      <c r="P29" s="412">
        <f t="shared" si="11"/>
        <v>0</v>
      </c>
      <c r="Q29" s="412">
        <f t="shared" si="5"/>
        <v>0</v>
      </c>
      <c r="R29" s="412">
        <f t="shared" si="12"/>
        <v>0</v>
      </c>
      <c r="S29" s="412">
        <f t="shared" si="6"/>
        <v>0</v>
      </c>
      <c r="T29" s="412">
        <f t="shared" si="13"/>
        <v>0</v>
      </c>
    </row>
    <row r="30" spans="1:20" ht="39">
      <c r="A30" s="263" t="s">
        <v>690</v>
      </c>
      <c r="B30" s="263" t="s">
        <v>692</v>
      </c>
      <c r="C30" s="410"/>
      <c r="D30" s="411"/>
      <c r="E30" s="412">
        <f t="shared" si="0"/>
        <v>0</v>
      </c>
      <c r="F30" s="413"/>
      <c r="G30" s="414"/>
      <c r="H30" s="412">
        <f t="shared" si="7"/>
        <v>0</v>
      </c>
      <c r="I30" s="412">
        <f t="shared" si="1"/>
        <v>0</v>
      </c>
      <c r="J30" s="412">
        <f t="shared" si="8"/>
        <v>0</v>
      </c>
      <c r="K30" s="412">
        <f t="shared" si="2"/>
        <v>0</v>
      </c>
      <c r="L30" s="412">
        <f t="shared" si="9"/>
        <v>0</v>
      </c>
      <c r="M30" s="412">
        <f t="shared" si="3"/>
        <v>0</v>
      </c>
      <c r="N30" s="412">
        <f t="shared" si="10"/>
        <v>0</v>
      </c>
      <c r="O30" s="412">
        <f t="shared" si="4"/>
        <v>0</v>
      </c>
      <c r="P30" s="412">
        <f t="shared" si="11"/>
        <v>0</v>
      </c>
      <c r="Q30" s="412">
        <f t="shared" si="5"/>
        <v>0</v>
      </c>
      <c r="R30" s="412">
        <f t="shared" si="12"/>
        <v>0</v>
      </c>
      <c r="S30" s="412">
        <f t="shared" si="6"/>
        <v>0</v>
      </c>
      <c r="T30" s="412">
        <f t="shared" si="13"/>
        <v>0</v>
      </c>
    </row>
    <row r="31" spans="1:20" ht="52.5">
      <c r="A31" s="263" t="s">
        <v>488</v>
      </c>
      <c r="B31" s="263" t="s">
        <v>584</v>
      </c>
      <c r="C31" s="410"/>
      <c r="D31" s="411"/>
      <c r="E31" s="412">
        <f t="shared" si="0"/>
        <v>0</v>
      </c>
      <c r="F31" s="413"/>
      <c r="G31" s="414"/>
      <c r="H31" s="412">
        <f t="shared" si="7"/>
        <v>0</v>
      </c>
      <c r="I31" s="412">
        <f t="shared" si="1"/>
        <v>0</v>
      </c>
      <c r="J31" s="412">
        <f t="shared" si="8"/>
        <v>0</v>
      </c>
      <c r="K31" s="412">
        <f t="shared" si="2"/>
        <v>0</v>
      </c>
      <c r="L31" s="412">
        <f t="shared" si="9"/>
        <v>0</v>
      </c>
      <c r="M31" s="412">
        <f t="shared" si="3"/>
        <v>0</v>
      </c>
      <c r="N31" s="412">
        <f t="shared" si="10"/>
        <v>0</v>
      </c>
      <c r="O31" s="412">
        <f t="shared" si="4"/>
        <v>0</v>
      </c>
      <c r="P31" s="412">
        <f t="shared" si="11"/>
        <v>0</v>
      </c>
      <c r="Q31" s="412">
        <f t="shared" si="5"/>
        <v>0</v>
      </c>
      <c r="R31" s="412">
        <f t="shared" si="12"/>
        <v>0</v>
      </c>
      <c r="S31" s="412">
        <f t="shared" si="6"/>
        <v>0</v>
      </c>
      <c r="T31" s="412">
        <f t="shared" si="13"/>
        <v>0</v>
      </c>
    </row>
    <row r="32" spans="1:20" ht="12.75">
      <c r="A32" s="263" t="s">
        <v>693</v>
      </c>
      <c r="B32" s="263" t="s">
        <v>694</v>
      </c>
      <c r="C32" s="410"/>
      <c r="D32" s="411"/>
      <c r="E32" s="412">
        <f t="shared" si="0"/>
        <v>0</v>
      </c>
      <c r="F32" s="413"/>
      <c r="G32" s="414"/>
      <c r="H32" s="412">
        <f t="shared" si="7"/>
        <v>0</v>
      </c>
      <c r="I32" s="412">
        <f t="shared" si="1"/>
        <v>0</v>
      </c>
      <c r="J32" s="412">
        <f t="shared" si="8"/>
        <v>0</v>
      </c>
      <c r="K32" s="412">
        <f t="shared" si="2"/>
        <v>0</v>
      </c>
      <c r="L32" s="412">
        <f t="shared" si="9"/>
        <v>0</v>
      </c>
      <c r="M32" s="412">
        <f t="shared" si="3"/>
        <v>0</v>
      </c>
      <c r="N32" s="412">
        <f t="shared" si="10"/>
        <v>0</v>
      </c>
      <c r="O32" s="412">
        <f t="shared" si="4"/>
        <v>0</v>
      </c>
      <c r="P32" s="412">
        <f t="shared" si="11"/>
        <v>0</v>
      </c>
      <c r="Q32" s="412">
        <f t="shared" si="5"/>
        <v>0</v>
      </c>
      <c r="R32" s="412">
        <f t="shared" si="12"/>
        <v>0</v>
      </c>
      <c r="S32" s="412">
        <f t="shared" si="6"/>
        <v>0</v>
      </c>
      <c r="T32" s="412">
        <f t="shared" si="13"/>
        <v>0</v>
      </c>
    </row>
    <row r="33" spans="1:20" ht="26.25">
      <c r="A33" s="263" t="s">
        <v>585</v>
      </c>
      <c r="B33" s="263" t="s">
        <v>586</v>
      </c>
      <c r="C33" s="410"/>
      <c r="D33" s="411"/>
      <c r="E33" s="412">
        <f t="shared" si="0"/>
        <v>0</v>
      </c>
      <c r="F33" s="413"/>
      <c r="G33" s="414"/>
      <c r="H33" s="412">
        <f t="shared" si="7"/>
        <v>0</v>
      </c>
      <c r="I33" s="412">
        <f t="shared" si="1"/>
        <v>0</v>
      </c>
      <c r="J33" s="412">
        <f t="shared" si="8"/>
        <v>0</v>
      </c>
      <c r="K33" s="412">
        <f t="shared" si="2"/>
        <v>0</v>
      </c>
      <c r="L33" s="412">
        <f t="shared" si="9"/>
        <v>0</v>
      </c>
      <c r="M33" s="412">
        <f t="shared" si="3"/>
        <v>0</v>
      </c>
      <c r="N33" s="412">
        <f t="shared" si="10"/>
        <v>0</v>
      </c>
      <c r="O33" s="412">
        <f t="shared" si="4"/>
        <v>0</v>
      </c>
      <c r="P33" s="412">
        <f t="shared" si="11"/>
        <v>0</v>
      </c>
      <c r="Q33" s="412">
        <f t="shared" si="5"/>
        <v>0</v>
      </c>
      <c r="R33" s="412">
        <f t="shared" si="12"/>
        <v>0</v>
      </c>
      <c r="S33" s="412">
        <f t="shared" si="6"/>
        <v>0</v>
      </c>
      <c r="T33" s="412">
        <f t="shared" si="13"/>
        <v>0</v>
      </c>
    </row>
    <row r="34" spans="1:20" s="6" customFormat="1" ht="12.75">
      <c r="A34" s="263" t="s">
        <v>695</v>
      </c>
      <c r="B34" s="263" t="s">
        <v>587</v>
      </c>
      <c r="C34" s="410"/>
      <c r="D34" s="411"/>
      <c r="E34" s="412">
        <f t="shared" si="0"/>
        <v>0</v>
      </c>
      <c r="F34" s="413"/>
      <c r="G34" s="414"/>
      <c r="H34" s="412">
        <f t="shared" si="7"/>
        <v>0</v>
      </c>
      <c r="I34" s="412">
        <f t="shared" si="1"/>
        <v>0</v>
      </c>
      <c r="J34" s="412">
        <f t="shared" si="8"/>
        <v>0</v>
      </c>
      <c r="K34" s="412">
        <f t="shared" si="2"/>
        <v>0</v>
      </c>
      <c r="L34" s="412">
        <f t="shared" si="9"/>
        <v>0</v>
      </c>
      <c r="M34" s="412">
        <f t="shared" si="3"/>
        <v>0</v>
      </c>
      <c r="N34" s="412">
        <f t="shared" si="10"/>
        <v>0</v>
      </c>
      <c r="O34" s="412">
        <f t="shared" si="4"/>
        <v>0</v>
      </c>
      <c r="P34" s="412">
        <f t="shared" si="11"/>
        <v>0</v>
      </c>
      <c r="Q34" s="412">
        <f t="shared" si="5"/>
        <v>0</v>
      </c>
      <c r="R34" s="412">
        <f t="shared" si="12"/>
        <v>0</v>
      </c>
      <c r="S34" s="412">
        <f t="shared" si="6"/>
        <v>0</v>
      </c>
      <c r="T34" s="412">
        <f t="shared" si="13"/>
        <v>0</v>
      </c>
    </row>
    <row r="35" spans="1:20" s="6" customFormat="1" ht="12.75">
      <c r="A35" s="263" t="s">
        <v>489</v>
      </c>
      <c r="B35" s="263" t="s">
        <v>490</v>
      </c>
      <c r="C35" s="410"/>
      <c r="D35" s="411"/>
      <c r="E35" s="412">
        <f t="shared" si="0"/>
        <v>0</v>
      </c>
      <c r="F35" s="413"/>
      <c r="G35" s="414"/>
      <c r="H35" s="412">
        <f t="shared" si="7"/>
        <v>0</v>
      </c>
      <c r="I35" s="412">
        <f t="shared" si="1"/>
        <v>0</v>
      </c>
      <c r="J35" s="412">
        <f t="shared" si="8"/>
        <v>0</v>
      </c>
      <c r="K35" s="412">
        <f t="shared" si="2"/>
        <v>0</v>
      </c>
      <c r="L35" s="412">
        <f t="shared" si="9"/>
        <v>0</v>
      </c>
      <c r="M35" s="412">
        <f t="shared" si="3"/>
        <v>0</v>
      </c>
      <c r="N35" s="412">
        <f t="shared" si="10"/>
        <v>0</v>
      </c>
      <c r="O35" s="412">
        <f t="shared" si="4"/>
        <v>0</v>
      </c>
      <c r="P35" s="412">
        <f t="shared" si="11"/>
        <v>0</v>
      </c>
      <c r="Q35" s="412">
        <f t="shared" si="5"/>
        <v>0</v>
      </c>
      <c r="R35" s="412">
        <f t="shared" si="12"/>
        <v>0</v>
      </c>
      <c r="S35" s="412">
        <f t="shared" si="6"/>
        <v>0</v>
      </c>
      <c r="T35" s="412">
        <f t="shared" si="13"/>
        <v>0</v>
      </c>
    </row>
    <row r="36" spans="1:20" ht="26.25">
      <c r="A36" s="263" t="s">
        <v>588</v>
      </c>
      <c r="B36" s="263" t="s">
        <v>589</v>
      </c>
      <c r="C36" s="410"/>
      <c r="D36" s="411"/>
      <c r="E36" s="412">
        <f t="shared" si="0"/>
        <v>0</v>
      </c>
      <c r="F36" s="413"/>
      <c r="G36" s="414"/>
      <c r="H36" s="412">
        <f t="shared" si="7"/>
        <v>0</v>
      </c>
      <c r="I36" s="412">
        <f t="shared" si="1"/>
        <v>0</v>
      </c>
      <c r="J36" s="412">
        <f t="shared" si="8"/>
        <v>0</v>
      </c>
      <c r="K36" s="412">
        <f t="shared" si="2"/>
        <v>0</v>
      </c>
      <c r="L36" s="412">
        <f t="shared" si="9"/>
        <v>0</v>
      </c>
      <c r="M36" s="412">
        <f t="shared" si="3"/>
        <v>0</v>
      </c>
      <c r="N36" s="412">
        <f t="shared" si="10"/>
        <v>0</v>
      </c>
      <c r="O36" s="412">
        <f t="shared" si="4"/>
        <v>0</v>
      </c>
      <c r="P36" s="412">
        <f t="shared" si="11"/>
        <v>0</v>
      </c>
      <c r="Q36" s="412">
        <f t="shared" si="5"/>
        <v>0</v>
      </c>
      <c r="R36" s="412">
        <f t="shared" si="12"/>
        <v>0</v>
      </c>
      <c r="S36" s="412">
        <f t="shared" si="6"/>
        <v>0</v>
      </c>
      <c r="T36" s="412">
        <f t="shared" si="13"/>
        <v>0</v>
      </c>
    </row>
    <row r="37" spans="1:20" ht="26.25">
      <c r="A37" s="263" t="s">
        <v>696</v>
      </c>
      <c r="B37" s="263" t="s">
        <v>697</v>
      </c>
      <c r="C37" s="410"/>
      <c r="D37" s="411"/>
      <c r="E37" s="412">
        <f t="shared" si="0"/>
        <v>0</v>
      </c>
      <c r="F37" s="413"/>
      <c r="G37" s="414"/>
      <c r="H37" s="412">
        <f t="shared" si="7"/>
        <v>0</v>
      </c>
      <c r="I37" s="412">
        <f t="shared" si="1"/>
        <v>0</v>
      </c>
      <c r="J37" s="412">
        <f t="shared" si="8"/>
        <v>0</v>
      </c>
      <c r="K37" s="412">
        <f t="shared" si="2"/>
        <v>0</v>
      </c>
      <c r="L37" s="412">
        <f t="shared" si="9"/>
        <v>0</v>
      </c>
      <c r="M37" s="412">
        <f t="shared" si="3"/>
        <v>0</v>
      </c>
      <c r="N37" s="412">
        <f t="shared" si="10"/>
        <v>0</v>
      </c>
      <c r="O37" s="412">
        <f t="shared" si="4"/>
        <v>0</v>
      </c>
      <c r="P37" s="412">
        <f t="shared" si="11"/>
        <v>0</v>
      </c>
      <c r="Q37" s="412">
        <f t="shared" si="5"/>
        <v>0</v>
      </c>
      <c r="R37" s="412">
        <f t="shared" si="12"/>
        <v>0</v>
      </c>
      <c r="S37" s="412">
        <f t="shared" si="6"/>
        <v>0</v>
      </c>
      <c r="T37" s="412">
        <f t="shared" si="13"/>
        <v>0</v>
      </c>
    </row>
    <row r="38" spans="1:20" ht="12.75">
      <c r="A38" s="263" t="s">
        <v>590</v>
      </c>
      <c r="B38" s="263" t="s">
        <v>591</v>
      </c>
      <c r="C38" s="410"/>
      <c r="D38" s="411"/>
      <c r="E38" s="412">
        <f t="shared" si="0"/>
        <v>0</v>
      </c>
      <c r="F38" s="413"/>
      <c r="G38" s="414"/>
      <c r="H38" s="412">
        <f t="shared" si="7"/>
        <v>0</v>
      </c>
      <c r="I38" s="412">
        <f t="shared" si="1"/>
        <v>0</v>
      </c>
      <c r="J38" s="412">
        <f t="shared" si="8"/>
        <v>0</v>
      </c>
      <c r="K38" s="412">
        <f t="shared" si="2"/>
        <v>0</v>
      </c>
      <c r="L38" s="412">
        <f t="shared" si="9"/>
        <v>0</v>
      </c>
      <c r="M38" s="412">
        <f t="shared" si="3"/>
        <v>0</v>
      </c>
      <c r="N38" s="412">
        <f t="shared" si="10"/>
        <v>0</v>
      </c>
      <c r="O38" s="412">
        <f t="shared" si="4"/>
        <v>0</v>
      </c>
      <c r="P38" s="412">
        <f t="shared" si="11"/>
        <v>0</v>
      </c>
      <c r="Q38" s="412">
        <f t="shared" si="5"/>
        <v>0</v>
      </c>
      <c r="R38" s="412">
        <f t="shared" si="12"/>
        <v>0</v>
      </c>
      <c r="S38" s="412">
        <f t="shared" si="6"/>
        <v>0</v>
      </c>
      <c r="T38" s="412">
        <f t="shared" si="13"/>
        <v>0</v>
      </c>
    </row>
    <row r="39" spans="1:20" ht="26.25">
      <c r="A39" s="263" t="s">
        <v>491</v>
      </c>
      <c r="B39" s="263" t="s">
        <v>592</v>
      </c>
      <c r="C39" s="410"/>
      <c r="D39" s="411"/>
      <c r="E39" s="412">
        <f t="shared" si="0"/>
        <v>0</v>
      </c>
      <c r="F39" s="413"/>
      <c r="G39" s="414"/>
      <c r="H39" s="412">
        <f t="shared" si="7"/>
        <v>0</v>
      </c>
      <c r="I39" s="412">
        <f t="shared" si="1"/>
        <v>0</v>
      </c>
      <c r="J39" s="412">
        <f t="shared" si="8"/>
        <v>0</v>
      </c>
      <c r="K39" s="412">
        <f t="shared" si="2"/>
        <v>0</v>
      </c>
      <c r="L39" s="412">
        <f t="shared" si="9"/>
        <v>0</v>
      </c>
      <c r="M39" s="412">
        <f t="shared" si="3"/>
        <v>0</v>
      </c>
      <c r="N39" s="412">
        <f t="shared" si="10"/>
        <v>0</v>
      </c>
      <c r="O39" s="412">
        <f t="shared" si="4"/>
        <v>0</v>
      </c>
      <c r="P39" s="412">
        <f t="shared" si="11"/>
        <v>0</v>
      </c>
      <c r="Q39" s="412">
        <f t="shared" si="5"/>
        <v>0</v>
      </c>
      <c r="R39" s="412">
        <f t="shared" si="12"/>
        <v>0</v>
      </c>
      <c r="S39" s="412">
        <f t="shared" si="6"/>
        <v>0</v>
      </c>
      <c r="T39" s="412">
        <f t="shared" si="13"/>
        <v>0</v>
      </c>
    </row>
    <row r="40" spans="1:20" ht="26.25">
      <c r="A40" s="263" t="s">
        <v>593</v>
      </c>
      <c r="B40" s="263" t="s">
        <v>594</v>
      </c>
      <c r="C40" s="410"/>
      <c r="D40" s="411"/>
      <c r="E40" s="412">
        <f t="shared" si="0"/>
        <v>0</v>
      </c>
      <c r="F40" s="413"/>
      <c r="G40" s="414"/>
      <c r="H40" s="412">
        <f t="shared" si="7"/>
        <v>0</v>
      </c>
      <c r="I40" s="412">
        <f t="shared" si="1"/>
        <v>0</v>
      </c>
      <c r="J40" s="412">
        <f t="shared" si="8"/>
        <v>0</v>
      </c>
      <c r="K40" s="412">
        <f t="shared" si="2"/>
        <v>0</v>
      </c>
      <c r="L40" s="412">
        <f t="shared" si="9"/>
        <v>0</v>
      </c>
      <c r="M40" s="412">
        <f t="shared" si="3"/>
        <v>0</v>
      </c>
      <c r="N40" s="412">
        <f t="shared" si="10"/>
        <v>0</v>
      </c>
      <c r="O40" s="412">
        <f t="shared" si="4"/>
        <v>0</v>
      </c>
      <c r="P40" s="412">
        <f t="shared" si="11"/>
        <v>0</v>
      </c>
      <c r="Q40" s="412">
        <f t="shared" si="5"/>
        <v>0</v>
      </c>
      <c r="R40" s="412">
        <f t="shared" si="12"/>
        <v>0</v>
      </c>
      <c r="S40" s="412">
        <f t="shared" si="6"/>
        <v>0</v>
      </c>
      <c r="T40" s="412">
        <f t="shared" si="13"/>
        <v>0</v>
      </c>
    </row>
    <row r="41" spans="1:20" ht="12.75">
      <c r="A41" s="263" t="s">
        <v>492</v>
      </c>
      <c r="B41" s="263" t="s">
        <v>493</v>
      </c>
      <c r="C41" s="410"/>
      <c r="D41" s="411"/>
      <c r="E41" s="412">
        <f t="shared" si="0"/>
        <v>0</v>
      </c>
      <c r="F41" s="413"/>
      <c r="G41" s="414"/>
      <c r="H41" s="412">
        <f t="shared" si="7"/>
        <v>0</v>
      </c>
      <c r="I41" s="412">
        <f t="shared" si="1"/>
        <v>0</v>
      </c>
      <c r="J41" s="412">
        <f t="shared" si="8"/>
        <v>0</v>
      </c>
      <c r="K41" s="412">
        <f t="shared" si="2"/>
        <v>0</v>
      </c>
      <c r="L41" s="412">
        <f t="shared" si="9"/>
        <v>0</v>
      </c>
      <c r="M41" s="412">
        <f t="shared" si="3"/>
        <v>0</v>
      </c>
      <c r="N41" s="412">
        <f t="shared" si="10"/>
        <v>0</v>
      </c>
      <c r="O41" s="412">
        <f t="shared" si="4"/>
        <v>0</v>
      </c>
      <c r="P41" s="412">
        <f t="shared" si="11"/>
        <v>0</v>
      </c>
      <c r="Q41" s="412">
        <f t="shared" si="5"/>
        <v>0</v>
      </c>
      <c r="R41" s="412">
        <f t="shared" si="12"/>
        <v>0</v>
      </c>
      <c r="S41" s="412">
        <f t="shared" si="6"/>
        <v>0</v>
      </c>
      <c r="T41" s="412">
        <f t="shared" si="13"/>
        <v>0</v>
      </c>
    </row>
    <row r="42" spans="1:20" ht="26.25">
      <c r="A42" s="263" t="s">
        <v>494</v>
      </c>
      <c r="B42" s="263" t="s">
        <v>595</v>
      </c>
      <c r="C42" s="410"/>
      <c r="D42" s="411"/>
      <c r="E42" s="412">
        <f t="shared" si="0"/>
        <v>0</v>
      </c>
      <c r="F42" s="413"/>
      <c r="G42" s="414"/>
      <c r="H42" s="412">
        <f t="shared" si="7"/>
        <v>0</v>
      </c>
      <c r="I42" s="412">
        <f t="shared" si="1"/>
        <v>0</v>
      </c>
      <c r="J42" s="412">
        <f t="shared" si="8"/>
        <v>0</v>
      </c>
      <c r="K42" s="412">
        <f t="shared" si="2"/>
        <v>0</v>
      </c>
      <c r="L42" s="412">
        <f t="shared" si="9"/>
        <v>0</v>
      </c>
      <c r="M42" s="412">
        <f t="shared" si="3"/>
        <v>0</v>
      </c>
      <c r="N42" s="412">
        <f t="shared" si="10"/>
        <v>0</v>
      </c>
      <c r="O42" s="412">
        <f t="shared" si="4"/>
        <v>0</v>
      </c>
      <c r="P42" s="412">
        <f t="shared" si="11"/>
        <v>0</v>
      </c>
      <c r="Q42" s="412">
        <f t="shared" si="5"/>
        <v>0</v>
      </c>
      <c r="R42" s="412">
        <f t="shared" si="12"/>
        <v>0</v>
      </c>
      <c r="S42" s="412">
        <f t="shared" si="6"/>
        <v>0</v>
      </c>
      <c r="T42" s="412">
        <f t="shared" si="13"/>
        <v>0</v>
      </c>
    </row>
    <row r="43" spans="1:20" ht="12.75">
      <c r="A43" s="263" t="s">
        <v>495</v>
      </c>
      <c r="B43" s="263" t="s">
        <v>496</v>
      </c>
      <c r="C43" s="410"/>
      <c r="D43" s="411"/>
      <c r="E43" s="412">
        <f t="shared" si="0"/>
        <v>0</v>
      </c>
      <c r="F43" s="413"/>
      <c r="G43" s="414"/>
      <c r="H43" s="412">
        <f t="shared" si="7"/>
        <v>0</v>
      </c>
      <c r="I43" s="412">
        <f t="shared" si="1"/>
        <v>0</v>
      </c>
      <c r="J43" s="412">
        <f t="shared" si="8"/>
        <v>0</v>
      </c>
      <c r="K43" s="412">
        <f t="shared" si="2"/>
        <v>0</v>
      </c>
      <c r="L43" s="412">
        <f t="shared" si="9"/>
        <v>0</v>
      </c>
      <c r="M43" s="412">
        <f t="shared" si="3"/>
        <v>0</v>
      </c>
      <c r="N43" s="412">
        <f t="shared" si="10"/>
        <v>0</v>
      </c>
      <c r="O43" s="412">
        <f t="shared" si="4"/>
        <v>0</v>
      </c>
      <c r="P43" s="412">
        <f t="shared" si="11"/>
        <v>0</v>
      </c>
      <c r="Q43" s="412">
        <f t="shared" si="5"/>
        <v>0</v>
      </c>
      <c r="R43" s="412">
        <f t="shared" si="12"/>
        <v>0</v>
      </c>
      <c r="S43" s="412">
        <f t="shared" si="6"/>
        <v>0</v>
      </c>
      <c r="T43" s="412">
        <f t="shared" si="13"/>
        <v>0</v>
      </c>
    </row>
    <row r="44" spans="1:20" ht="12.75">
      <c r="A44" s="263" t="s">
        <v>698</v>
      </c>
      <c r="B44" s="263" t="s">
        <v>699</v>
      </c>
      <c r="C44" s="410"/>
      <c r="D44" s="411"/>
      <c r="E44" s="412">
        <f t="shared" si="0"/>
        <v>0</v>
      </c>
      <c r="F44" s="413"/>
      <c r="G44" s="414"/>
      <c r="H44" s="412">
        <f t="shared" si="7"/>
        <v>0</v>
      </c>
      <c r="I44" s="412">
        <f t="shared" si="1"/>
        <v>0</v>
      </c>
      <c r="J44" s="412">
        <f t="shared" si="8"/>
        <v>0</v>
      </c>
      <c r="K44" s="412">
        <f t="shared" si="2"/>
        <v>0</v>
      </c>
      <c r="L44" s="412">
        <f t="shared" si="9"/>
        <v>0</v>
      </c>
      <c r="M44" s="412">
        <f t="shared" si="3"/>
        <v>0</v>
      </c>
      <c r="N44" s="412">
        <f t="shared" si="10"/>
        <v>0</v>
      </c>
      <c r="O44" s="412">
        <f t="shared" si="4"/>
        <v>0</v>
      </c>
      <c r="P44" s="412">
        <f t="shared" si="11"/>
        <v>0</v>
      </c>
      <c r="Q44" s="412">
        <f t="shared" si="5"/>
        <v>0</v>
      </c>
      <c r="R44" s="412">
        <f t="shared" si="12"/>
        <v>0</v>
      </c>
      <c r="S44" s="412">
        <f t="shared" si="6"/>
        <v>0</v>
      </c>
      <c r="T44" s="412">
        <f t="shared" si="13"/>
        <v>0</v>
      </c>
    </row>
    <row r="45" spans="1:20" ht="12.75">
      <c r="A45" s="263" t="s">
        <v>497</v>
      </c>
      <c r="B45" s="263" t="s">
        <v>596</v>
      </c>
      <c r="C45" s="410"/>
      <c r="D45" s="411"/>
      <c r="E45" s="412">
        <f t="shared" si="0"/>
        <v>0</v>
      </c>
      <c r="F45" s="413"/>
      <c r="G45" s="414"/>
      <c r="H45" s="412">
        <f t="shared" si="7"/>
        <v>0</v>
      </c>
      <c r="I45" s="412">
        <f t="shared" si="1"/>
        <v>0</v>
      </c>
      <c r="J45" s="412">
        <f t="shared" si="8"/>
        <v>0</v>
      </c>
      <c r="K45" s="412">
        <f t="shared" si="2"/>
        <v>0</v>
      </c>
      <c r="L45" s="412">
        <f t="shared" si="9"/>
        <v>0</v>
      </c>
      <c r="M45" s="412">
        <f t="shared" si="3"/>
        <v>0</v>
      </c>
      <c r="N45" s="412">
        <f t="shared" si="10"/>
        <v>0</v>
      </c>
      <c r="O45" s="412">
        <f t="shared" si="4"/>
        <v>0</v>
      </c>
      <c r="P45" s="412">
        <f t="shared" si="11"/>
        <v>0</v>
      </c>
      <c r="Q45" s="412">
        <f t="shared" si="5"/>
        <v>0</v>
      </c>
      <c r="R45" s="412">
        <f t="shared" si="12"/>
        <v>0</v>
      </c>
      <c r="S45" s="412">
        <f t="shared" si="6"/>
        <v>0</v>
      </c>
      <c r="T45" s="412">
        <f t="shared" si="13"/>
        <v>0</v>
      </c>
    </row>
    <row r="46" spans="1:20" ht="12.75">
      <c r="A46" s="263" t="s">
        <v>498</v>
      </c>
      <c r="B46" s="263" t="s">
        <v>597</v>
      </c>
      <c r="C46" s="410"/>
      <c r="D46" s="411"/>
      <c r="E46" s="412">
        <f t="shared" si="0"/>
        <v>0</v>
      </c>
      <c r="F46" s="413"/>
      <c r="G46" s="414"/>
      <c r="H46" s="412">
        <f t="shared" si="7"/>
        <v>0</v>
      </c>
      <c r="I46" s="412">
        <f t="shared" si="1"/>
        <v>0</v>
      </c>
      <c r="J46" s="412">
        <f t="shared" si="8"/>
        <v>0</v>
      </c>
      <c r="K46" s="412">
        <f t="shared" si="2"/>
        <v>0</v>
      </c>
      <c r="L46" s="412">
        <f t="shared" si="9"/>
        <v>0</v>
      </c>
      <c r="M46" s="412">
        <f t="shared" si="3"/>
        <v>0</v>
      </c>
      <c r="N46" s="412">
        <f t="shared" si="10"/>
        <v>0</v>
      </c>
      <c r="O46" s="412">
        <f t="shared" si="4"/>
        <v>0</v>
      </c>
      <c r="P46" s="412">
        <f t="shared" si="11"/>
        <v>0</v>
      </c>
      <c r="Q46" s="412">
        <f t="shared" si="5"/>
        <v>0</v>
      </c>
      <c r="R46" s="412">
        <f t="shared" si="12"/>
        <v>0</v>
      </c>
      <c r="S46" s="412">
        <f t="shared" si="6"/>
        <v>0</v>
      </c>
      <c r="T46" s="412">
        <f t="shared" si="13"/>
        <v>0</v>
      </c>
    </row>
    <row r="47" spans="1:20" ht="12.75">
      <c r="A47" s="263" t="s">
        <v>499</v>
      </c>
      <c r="B47" s="263" t="s">
        <v>598</v>
      </c>
      <c r="C47" s="410"/>
      <c r="D47" s="411"/>
      <c r="E47" s="412">
        <f t="shared" si="0"/>
        <v>0</v>
      </c>
      <c r="F47" s="413"/>
      <c r="G47" s="414"/>
      <c r="H47" s="412">
        <f t="shared" si="7"/>
        <v>0</v>
      </c>
      <c r="I47" s="412">
        <f t="shared" si="1"/>
        <v>0</v>
      </c>
      <c r="J47" s="412">
        <f t="shared" si="8"/>
        <v>0</v>
      </c>
      <c r="K47" s="412">
        <f t="shared" si="2"/>
        <v>0</v>
      </c>
      <c r="L47" s="412">
        <f t="shared" si="9"/>
        <v>0</v>
      </c>
      <c r="M47" s="412">
        <f t="shared" si="3"/>
        <v>0</v>
      </c>
      <c r="N47" s="412">
        <f t="shared" si="10"/>
        <v>0</v>
      </c>
      <c r="O47" s="412">
        <f t="shared" si="4"/>
        <v>0</v>
      </c>
      <c r="P47" s="412">
        <f t="shared" si="11"/>
        <v>0</v>
      </c>
      <c r="Q47" s="412">
        <f t="shared" si="5"/>
        <v>0</v>
      </c>
      <c r="R47" s="412">
        <f t="shared" si="12"/>
        <v>0</v>
      </c>
      <c r="S47" s="412">
        <f t="shared" si="6"/>
        <v>0</v>
      </c>
      <c r="T47" s="412">
        <f t="shared" si="13"/>
        <v>0</v>
      </c>
    </row>
    <row r="48" spans="1:20" s="233" customFormat="1" ht="12.75">
      <c r="A48" s="404" t="s">
        <v>662</v>
      </c>
      <c r="B48" s="404"/>
      <c r="C48" s="415">
        <f>SUM(C8:C47)</f>
        <v>0</v>
      </c>
      <c r="D48" s="416"/>
      <c r="E48" s="417">
        <f>SUM(E8:E47)</f>
        <v>0</v>
      </c>
      <c r="F48" s="418"/>
      <c r="G48" s="415">
        <f aca="true" t="shared" si="14" ref="G48:T48">SUM(G8:G47)</f>
        <v>0</v>
      </c>
      <c r="H48" s="417">
        <f t="shared" si="14"/>
        <v>0</v>
      </c>
      <c r="I48" s="417">
        <f t="shared" si="14"/>
        <v>0</v>
      </c>
      <c r="J48" s="417">
        <f t="shared" si="14"/>
        <v>0</v>
      </c>
      <c r="K48" s="417">
        <f t="shared" si="14"/>
        <v>0</v>
      </c>
      <c r="L48" s="417">
        <f t="shared" si="14"/>
        <v>0</v>
      </c>
      <c r="M48" s="417">
        <f t="shared" si="14"/>
        <v>0</v>
      </c>
      <c r="N48" s="417">
        <f t="shared" si="14"/>
        <v>0</v>
      </c>
      <c r="O48" s="417">
        <f t="shared" si="14"/>
        <v>0</v>
      </c>
      <c r="P48" s="417">
        <f t="shared" si="14"/>
        <v>0</v>
      </c>
      <c r="Q48" s="417">
        <f t="shared" si="14"/>
        <v>0</v>
      </c>
      <c r="R48" s="417">
        <f t="shared" si="14"/>
        <v>0</v>
      </c>
      <c r="S48" s="417">
        <f t="shared" si="14"/>
        <v>0</v>
      </c>
      <c r="T48" s="417">
        <f t="shared" si="14"/>
        <v>0</v>
      </c>
    </row>
    <row r="50" spans="4:8" ht="12.75">
      <c r="D50" s="233" t="s">
        <v>260</v>
      </c>
      <c r="E50" s="233"/>
      <c r="F50" s="233"/>
      <c r="G50" s="233"/>
      <c r="H50" s="236">
        <f>H48-E48</f>
        <v>0</v>
      </c>
    </row>
    <row r="51" spans="4:6" ht="12.75">
      <c r="D51" s="5" t="s">
        <v>676</v>
      </c>
      <c r="F51" s="5"/>
    </row>
    <row r="52" ht="12.75">
      <c r="F52" s="5"/>
    </row>
    <row r="53" spans="4:6" ht="12.75" hidden="1" outlineLevel="1">
      <c r="D53" s="5" t="s">
        <v>252</v>
      </c>
      <c r="F53" s="5"/>
    </row>
    <row r="54" spans="4:8" ht="12.75" hidden="1" outlineLevel="1">
      <c r="D54" s="5" t="s">
        <v>253</v>
      </c>
      <c r="F54" s="5"/>
      <c r="H54" s="245">
        <f>J48-I48</f>
        <v>0</v>
      </c>
    </row>
    <row r="55" spans="4:8" ht="12.75" hidden="1" outlineLevel="1">
      <c r="D55" s="5" t="s">
        <v>254</v>
      </c>
      <c r="F55" s="5"/>
      <c r="H55" s="245">
        <f>L48-K48</f>
        <v>0</v>
      </c>
    </row>
    <row r="56" spans="4:8" ht="12.75" hidden="1" outlineLevel="1">
      <c r="D56" s="5" t="s">
        <v>255</v>
      </c>
      <c r="F56" s="5"/>
      <c r="H56" s="245">
        <f>N48-M48</f>
        <v>0</v>
      </c>
    </row>
    <row r="57" spans="4:8" ht="12.75" hidden="1" outlineLevel="1">
      <c r="D57" s="5" t="s">
        <v>256</v>
      </c>
      <c r="F57" s="5"/>
      <c r="H57" s="245">
        <f>P48-O48</f>
        <v>0</v>
      </c>
    </row>
    <row r="58" spans="4:8" ht="12.75" hidden="1" outlineLevel="1">
      <c r="D58" s="5" t="s">
        <v>257</v>
      </c>
      <c r="F58" s="5"/>
      <c r="H58" s="245">
        <f>R48-Q48</f>
        <v>0</v>
      </c>
    </row>
    <row r="59" spans="4:8" ht="12.75" hidden="1" outlineLevel="1">
      <c r="D59" s="5" t="s">
        <v>258</v>
      </c>
      <c r="F59" s="5"/>
      <c r="H59" s="245">
        <f>T48-S48</f>
        <v>0</v>
      </c>
    </row>
    <row r="60" ht="12.75" collapsed="1"/>
  </sheetData>
  <mergeCells count="8">
    <mergeCell ref="G5:H5"/>
    <mergeCell ref="I5:T5"/>
    <mergeCell ref="I6:J6"/>
    <mergeCell ref="K6:L6"/>
    <mergeCell ref="M6:N6"/>
    <mergeCell ref="O6:P6"/>
    <mergeCell ref="Q6:R6"/>
    <mergeCell ref="S6:T6"/>
  </mergeCells>
  <printOptions/>
  <pageMargins left="0.1968503937007874" right="0.31496062992125984" top="0.5905511811023623" bottom="0.7480314960629921" header="0.5118110236220472" footer="0.5118110236220472"/>
  <pageSetup fitToHeight="0"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AB75"/>
  <sheetViews>
    <sheetView zoomScale="75" zoomScaleNormal="75" workbookViewId="0" topLeftCell="A1">
      <pane xSplit="2" ySplit="7" topLeftCell="M51" activePane="bottomRight" state="frozen"/>
      <selection pane="topLeft" activeCell="A1" sqref="A1"/>
      <selection pane="topRight" activeCell="C1" sqref="C1"/>
      <selection pane="bottomLeft" activeCell="A8" sqref="A8"/>
      <selection pane="bottomRight" activeCell="N75" sqref="N75"/>
    </sheetView>
  </sheetViews>
  <sheetFormatPr defaultColWidth="11.421875" defaultRowHeight="12.75" outlineLevelCol="1"/>
  <cols>
    <col min="1" max="1" width="13.57421875" style="5" customWidth="1"/>
    <col min="2" max="2" width="39.7109375" style="5" customWidth="1"/>
    <col min="3" max="4" width="12.28125" style="5" bestFit="1" customWidth="1"/>
    <col min="5" max="5" width="12.00390625" style="5" bestFit="1" customWidth="1"/>
    <col min="6" max="6" width="12.00390625" style="240" customWidth="1"/>
    <col min="7" max="7" width="11.7109375" style="5" customWidth="1"/>
    <col min="8" max="8" width="11.421875" style="5" customWidth="1"/>
    <col min="9" max="9" width="13.421875" style="5" customWidth="1"/>
    <col min="10" max="10" width="9.7109375" style="5" customWidth="1"/>
    <col min="11" max="11" width="11.7109375" style="5" bestFit="1" customWidth="1"/>
    <col min="12" max="12" width="13.421875" style="5" customWidth="1"/>
    <col min="13" max="13" width="12.140625" style="5" customWidth="1"/>
    <col min="14" max="14" width="12.7109375" style="5" customWidth="1"/>
    <col min="15" max="15" width="11.7109375" style="5" customWidth="1"/>
    <col min="16" max="27" width="11.57421875" style="5" hidden="1" customWidth="1" outlineLevel="1"/>
    <col min="28" max="28" width="11.57421875" style="5" customWidth="1" collapsed="1"/>
    <col min="29" max="16384" width="11.57421875" style="5" customWidth="1"/>
  </cols>
  <sheetData>
    <row r="1" spans="1:8" ht="15">
      <c r="A1" s="260" t="str">
        <f>DRG!A1</f>
        <v>KH: </v>
      </c>
      <c r="B1" s="239"/>
      <c r="C1" s="239"/>
      <c r="D1" s="239"/>
      <c r="H1" s="210" t="s">
        <v>157</v>
      </c>
    </row>
    <row r="2" ht="15">
      <c r="A2" s="14"/>
    </row>
    <row r="3" spans="1:9" ht="15">
      <c r="A3" s="18" t="s">
        <v>877</v>
      </c>
      <c r="B3" s="19"/>
      <c r="I3" s="171"/>
    </row>
    <row r="4" ht="12.75">
      <c r="B4" s="19"/>
    </row>
    <row r="5" spans="1:27" ht="12.75">
      <c r="A5" s="34" t="s">
        <v>480</v>
      </c>
      <c r="B5" s="31" t="s">
        <v>481</v>
      </c>
      <c r="C5" s="224" t="s">
        <v>794</v>
      </c>
      <c r="D5" s="32"/>
      <c r="E5" s="33"/>
      <c r="F5" s="241"/>
      <c r="G5" s="504" t="s">
        <v>796</v>
      </c>
      <c r="H5" s="503"/>
      <c r="I5" s="503"/>
      <c r="J5" s="503"/>
      <c r="K5" s="503"/>
      <c r="L5" s="503"/>
      <c r="M5" s="503"/>
      <c r="N5" s="503"/>
      <c r="O5" s="490"/>
      <c r="P5" s="504" t="s">
        <v>243</v>
      </c>
      <c r="Q5" s="503"/>
      <c r="R5" s="503"/>
      <c r="S5" s="503"/>
      <c r="T5" s="503"/>
      <c r="U5" s="503"/>
      <c r="V5" s="503"/>
      <c r="W5" s="503"/>
      <c r="X5" s="503"/>
      <c r="Y5" s="503"/>
      <c r="Z5" s="503"/>
      <c r="AA5" s="490"/>
    </row>
    <row r="6" spans="1:27" ht="52.5">
      <c r="A6" s="36"/>
      <c r="B6" s="35"/>
      <c r="C6" s="29" t="s">
        <v>797</v>
      </c>
      <c r="D6" s="29" t="s">
        <v>878</v>
      </c>
      <c r="E6" s="29" t="s">
        <v>799</v>
      </c>
      <c r="F6" s="242" t="s">
        <v>677</v>
      </c>
      <c r="G6" s="29" t="s">
        <v>462</v>
      </c>
      <c r="H6" s="29" t="s">
        <v>325</v>
      </c>
      <c r="I6" s="222" t="s">
        <v>659</v>
      </c>
      <c r="J6" s="29" t="s">
        <v>464</v>
      </c>
      <c r="K6" s="29" t="s">
        <v>326</v>
      </c>
      <c r="L6" s="223" t="s">
        <v>660</v>
      </c>
      <c r="M6" s="29" t="s">
        <v>874</v>
      </c>
      <c r="N6" s="29" t="s">
        <v>241</v>
      </c>
      <c r="O6" s="29" t="s">
        <v>815</v>
      </c>
      <c r="P6" s="491" t="s">
        <v>244</v>
      </c>
      <c r="Q6" s="492"/>
      <c r="R6" s="491" t="s">
        <v>245</v>
      </c>
      <c r="S6" s="492"/>
      <c r="T6" s="491" t="s">
        <v>246</v>
      </c>
      <c r="U6" s="492"/>
      <c r="V6" s="491" t="s">
        <v>247</v>
      </c>
      <c r="W6" s="492"/>
      <c r="X6" s="491" t="s">
        <v>248</v>
      </c>
      <c r="Y6" s="492"/>
      <c r="Z6" s="491" t="s">
        <v>249</v>
      </c>
      <c r="AA6" s="492"/>
    </row>
    <row r="7" spans="1:27" ht="12.75">
      <c r="A7" s="37"/>
      <c r="B7" s="38"/>
      <c r="C7" s="37"/>
      <c r="D7" s="37"/>
      <c r="E7" s="37"/>
      <c r="F7" s="243"/>
      <c r="G7" s="227" t="s">
        <v>661</v>
      </c>
      <c r="H7" s="39" t="s">
        <v>466</v>
      </c>
      <c r="I7" s="226"/>
      <c r="J7" s="227" t="s">
        <v>661</v>
      </c>
      <c r="K7" s="39" t="s">
        <v>466</v>
      </c>
      <c r="L7" s="226"/>
      <c r="M7" s="37"/>
      <c r="N7" s="37"/>
      <c r="O7" s="37"/>
      <c r="P7" s="37" t="s">
        <v>250</v>
      </c>
      <c r="Q7" s="37" t="s">
        <v>251</v>
      </c>
      <c r="R7" s="37" t="s">
        <v>250</v>
      </c>
      <c r="S7" s="37" t="s">
        <v>251</v>
      </c>
      <c r="T7" s="37" t="s">
        <v>250</v>
      </c>
      <c r="U7" s="37" t="s">
        <v>251</v>
      </c>
      <c r="V7" s="37" t="s">
        <v>250</v>
      </c>
      <c r="W7" s="37" t="s">
        <v>251</v>
      </c>
      <c r="X7" s="37" t="s">
        <v>250</v>
      </c>
      <c r="Y7" s="37" t="s">
        <v>251</v>
      </c>
      <c r="Z7" s="37" t="s">
        <v>250</v>
      </c>
      <c r="AA7" s="37" t="s">
        <v>251</v>
      </c>
    </row>
    <row r="8" spans="1:28" ht="12.75">
      <c r="A8" s="396" t="s">
        <v>816</v>
      </c>
      <c r="B8" s="263" t="s">
        <v>529</v>
      </c>
      <c r="C8" s="397"/>
      <c r="D8" s="398"/>
      <c r="E8" s="264">
        <f aca="true" t="shared" si="0" ref="E8:E53">D8*C8</f>
        <v>0</v>
      </c>
      <c r="F8" s="265"/>
      <c r="G8" s="397"/>
      <c r="H8" s="398"/>
      <c r="I8" s="264">
        <f aca="true" t="shared" si="1" ref="I8:I53">H8*G8</f>
        <v>0</v>
      </c>
      <c r="J8" s="397"/>
      <c r="K8" s="398"/>
      <c r="L8" s="264">
        <f aca="true" t="shared" si="2" ref="L8:L53">K8*J8</f>
        <v>0</v>
      </c>
      <c r="M8" s="399">
        <f aca="true" t="shared" si="3" ref="M8:M47">G8+J8</f>
        <v>0</v>
      </c>
      <c r="N8" s="264">
        <f aca="true" t="shared" si="4" ref="N8:N47">I8+L8</f>
        <v>0</v>
      </c>
      <c r="O8" s="264">
        <f aca="true" t="shared" si="5" ref="O8:O47">M8*D8</f>
        <v>0</v>
      </c>
      <c r="P8" s="264">
        <f>IF($F8&lt;=50%,$E8,0)</f>
        <v>0</v>
      </c>
      <c r="Q8" s="264">
        <f>IF($F8&lt;=50%,$O8,0)</f>
        <v>0</v>
      </c>
      <c r="R8" s="264">
        <f>IF(AND($F8&lt;=60%,$F8&gt;50%),$E8,0)</f>
        <v>0</v>
      </c>
      <c r="S8" s="264">
        <f>IF(AND($F8&lt;=60%,$F8&gt;50%),$O8,0)</f>
        <v>0</v>
      </c>
      <c r="T8" s="264">
        <f>IF(AND($F8&lt;=70%,$F8&gt;60%),$E8,0)</f>
        <v>0</v>
      </c>
      <c r="U8" s="264">
        <f>IF(AND($F8&lt;=70%,$F8&gt;60%),$O8,0)</f>
        <v>0</v>
      </c>
      <c r="V8" s="264">
        <f>IF(AND($F8&lt;=80%,$F8&gt;70%),$E8,0)</f>
        <v>0</v>
      </c>
      <c r="W8" s="264">
        <f>IF(AND($F8&lt;=80%,$F8&gt;70%),$O8,0)</f>
        <v>0</v>
      </c>
      <c r="X8" s="264">
        <f>IF(AND($F8&lt;=90%,$F8&gt;80%),$E8,0)</f>
        <v>0</v>
      </c>
      <c r="Y8" s="264">
        <f>IF(AND($F8&lt;=90%,$F8&gt;80%),$O8,0)</f>
        <v>0</v>
      </c>
      <c r="Z8" s="264">
        <f>IF(AND($F8&lt;=100%,$F8&gt;90%),$E8,0)</f>
        <v>0</v>
      </c>
      <c r="AA8" s="264">
        <f>IF(AND($F8&lt;=100%,$F8&gt;90%),$O8,0)</f>
        <v>0</v>
      </c>
      <c r="AB8" s="163"/>
    </row>
    <row r="9" spans="1:28" ht="12.75">
      <c r="A9" s="396" t="s">
        <v>817</v>
      </c>
      <c r="B9" s="263" t="s">
        <v>530</v>
      </c>
      <c r="C9" s="397"/>
      <c r="D9" s="398"/>
      <c r="E9" s="264">
        <f t="shared" si="0"/>
        <v>0</v>
      </c>
      <c r="F9" s="265"/>
      <c r="G9" s="397"/>
      <c r="H9" s="398"/>
      <c r="I9" s="264">
        <f t="shared" si="1"/>
        <v>0</v>
      </c>
      <c r="J9" s="397"/>
      <c r="K9" s="398"/>
      <c r="L9" s="264">
        <f t="shared" si="2"/>
        <v>0</v>
      </c>
      <c r="M9" s="399">
        <f t="shared" si="3"/>
        <v>0</v>
      </c>
      <c r="N9" s="264">
        <f t="shared" si="4"/>
        <v>0</v>
      </c>
      <c r="O9" s="264">
        <f t="shared" si="5"/>
        <v>0</v>
      </c>
      <c r="P9" s="264">
        <f aca="true" t="shared" si="6" ref="P9:P53">IF($F9&lt;=50%,$E9,0)</f>
        <v>0</v>
      </c>
      <c r="Q9" s="264">
        <f aca="true" t="shared" si="7" ref="Q9:Q53">IF($F9&lt;=50%,$O9,0)</f>
        <v>0</v>
      </c>
      <c r="R9" s="264">
        <f aca="true" t="shared" si="8" ref="R9:R53">IF(AND($F9&lt;=60%,$F9&gt;50%),$E9,0)</f>
        <v>0</v>
      </c>
      <c r="S9" s="264">
        <f aca="true" t="shared" si="9" ref="S9:S53">IF(AND($F9&lt;=60%,$F9&gt;50%),$O9,0)</f>
        <v>0</v>
      </c>
      <c r="T9" s="264">
        <f aca="true" t="shared" si="10" ref="T9:T53">IF(AND($F9&lt;=70%,$F9&gt;60%),$E9,0)</f>
        <v>0</v>
      </c>
      <c r="U9" s="264">
        <f aca="true" t="shared" si="11" ref="U9:U53">IF(AND($F9&lt;=70%,$F9&gt;60%),$O9,0)</f>
        <v>0</v>
      </c>
      <c r="V9" s="264">
        <f aca="true" t="shared" si="12" ref="V9:V53">IF(AND($F9&lt;=80%,$F9&gt;70%),$E9,0)</f>
        <v>0</v>
      </c>
      <c r="W9" s="264">
        <f aca="true" t="shared" si="13" ref="W9:W53">IF(AND($F9&lt;=80%,$F9&gt;70%),$O9,0)</f>
        <v>0</v>
      </c>
      <c r="X9" s="264">
        <f aca="true" t="shared" si="14" ref="X9:X53">IF(AND($F9&lt;=90%,$F9&gt;80%),$E9,0)</f>
        <v>0</v>
      </c>
      <c r="Y9" s="264">
        <f aca="true" t="shared" si="15" ref="Y9:Y53">IF(AND($F9&lt;=90%,$F9&gt;80%),$O9,0)</f>
        <v>0</v>
      </c>
      <c r="Z9" s="264">
        <f aca="true" t="shared" si="16" ref="Z9:Z53">IF(AND($F9&lt;=100%,$F9&gt;90%),$E9,0)</f>
        <v>0</v>
      </c>
      <c r="AA9" s="264">
        <f aca="true" t="shared" si="17" ref="AA9:AA53">IF(AND($F9&lt;=100%,$F9&gt;90%),$O9,0)</f>
        <v>0</v>
      </c>
      <c r="AB9" s="163"/>
    </row>
    <row r="10" spans="1:28" ht="26.25">
      <c r="A10" s="396" t="s">
        <v>818</v>
      </c>
      <c r="B10" s="263" t="s">
        <v>484</v>
      </c>
      <c r="C10" s="397"/>
      <c r="D10" s="398"/>
      <c r="E10" s="264">
        <f t="shared" si="0"/>
        <v>0</v>
      </c>
      <c r="F10" s="265"/>
      <c r="G10" s="397"/>
      <c r="H10" s="398"/>
      <c r="I10" s="264">
        <f t="shared" si="1"/>
        <v>0</v>
      </c>
      <c r="J10" s="397"/>
      <c r="K10" s="398"/>
      <c r="L10" s="264">
        <f t="shared" si="2"/>
        <v>0</v>
      </c>
      <c r="M10" s="399">
        <f t="shared" si="3"/>
        <v>0</v>
      </c>
      <c r="N10" s="264">
        <f t="shared" si="4"/>
        <v>0</v>
      </c>
      <c r="O10" s="264">
        <f t="shared" si="5"/>
        <v>0</v>
      </c>
      <c r="P10" s="264">
        <f t="shared" si="6"/>
        <v>0</v>
      </c>
      <c r="Q10" s="264">
        <f t="shared" si="7"/>
        <v>0</v>
      </c>
      <c r="R10" s="264">
        <f t="shared" si="8"/>
        <v>0</v>
      </c>
      <c r="S10" s="264">
        <f t="shared" si="9"/>
        <v>0</v>
      </c>
      <c r="T10" s="264">
        <f t="shared" si="10"/>
        <v>0</v>
      </c>
      <c r="U10" s="264">
        <f t="shared" si="11"/>
        <v>0</v>
      </c>
      <c r="V10" s="264">
        <f t="shared" si="12"/>
        <v>0</v>
      </c>
      <c r="W10" s="264">
        <f t="shared" si="13"/>
        <v>0</v>
      </c>
      <c r="X10" s="264">
        <f t="shared" si="14"/>
        <v>0</v>
      </c>
      <c r="Y10" s="264">
        <f t="shared" si="15"/>
        <v>0</v>
      </c>
      <c r="Z10" s="264">
        <f t="shared" si="16"/>
        <v>0</v>
      </c>
      <c r="AA10" s="264">
        <f t="shared" si="17"/>
        <v>0</v>
      </c>
      <c r="AB10" s="163"/>
    </row>
    <row r="11" spans="1:28" ht="26.25">
      <c r="A11" s="396" t="s">
        <v>819</v>
      </c>
      <c r="B11" s="263" t="s">
        <v>486</v>
      </c>
      <c r="C11" s="397"/>
      <c r="D11" s="398"/>
      <c r="E11" s="264">
        <f t="shared" si="0"/>
        <v>0</v>
      </c>
      <c r="F11" s="265"/>
      <c r="G11" s="397"/>
      <c r="H11" s="398"/>
      <c r="I11" s="264">
        <f t="shared" si="1"/>
        <v>0</v>
      </c>
      <c r="J11" s="397"/>
      <c r="K11" s="398"/>
      <c r="L11" s="264">
        <f t="shared" si="2"/>
        <v>0</v>
      </c>
      <c r="M11" s="399">
        <f t="shared" si="3"/>
        <v>0</v>
      </c>
      <c r="N11" s="264">
        <f t="shared" si="4"/>
        <v>0</v>
      </c>
      <c r="O11" s="264">
        <f t="shared" si="5"/>
        <v>0</v>
      </c>
      <c r="P11" s="264">
        <f t="shared" si="6"/>
        <v>0</v>
      </c>
      <c r="Q11" s="264">
        <f t="shared" si="7"/>
        <v>0</v>
      </c>
      <c r="R11" s="264">
        <f t="shared" si="8"/>
        <v>0</v>
      </c>
      <c r="S11" s="264">
        <f t="shared" si="9"/>
        <v>0</v>
      </c>
      <c r="T11" s="264">
        <f t="shared" si="10"/>
        <v>0</v>
      </c>
      <c r="U11" s="264">
        <f t="shared" si="11"/>
        <v>0</v>
      </c>
      <c r="V11" s="264">
        <f t="shared" si="12"/>
        <v>0</v>
      </c>
      <c r="W11" s="264">
        <f t="shared" si="13"/>
        <v>0</v>
      </c>
      <c r="X11" s="264">
        <f t="shared" si="14"/>
        <v>0</v>
      </c>
      <c r="Y11" s="264">
        <f t="shared" si="15"/>
        <v>0</v>
      </c>
      <c r="Z11" s="264">
        <f t="shared" si="16"/>
        <v>0</v>
      </c>
      <c r="AA11" s="264">
        <f t="shared" si="17"/>
        <v>0</v>
      </c>
      <c r="AB11" s="163"/>
    </row>
    <row r="12" spans="1:28" ht="12.75">
      <c r="A12" s="396" t="s">
        <v>820</v>
      </c>
      <c r="B12" s="263" t="s">
        <v>686</v>
      </c>
      <c r="C12" s="397"/>
      <c r="D12" s="398"/>
      <c r="E12" s="264">
        <f t="shared" si="0"/>
        <v>0</v>
      </c>
      <c r="F12" s="265"/>
      <c r="G12" s="397"/>
      <c r="H12" s="398"/>
      <c r="I12" s="264">
        <f t="shared" si="1"/>
        <v>0</v>
      </c>
      <c r="J12" s="397"/>
      <c r="K12" s="398"/>
      <c r="L12" s="264">
        <f t="shared" si="2"/>
        <v>0</v>
      </c>
      <c r="M12" s="399">
        <f t="shared" si="3"/>
        <v>0</v>
      </c>
      <c r="N12" s="264">
        <f t="shared" si="4"/>
        <v>0</v>
      </c>
      <c r="O12" s="264">
        <f t="shared" si="5"/>
        <v>0</v>
      </c>
      <c r="P12" s="264">
        <f t="shared" si="6"/>
        <v>0</v>
      </c>
      <c r="Q12" s="264">
        <f t="shared" si="7"/>
        <v>0</v>
      </c>
      <c r="R12" s="264">
        <f t="shared" si="8"/>
        <v>0</v>
      </c>
      <c r="S12" s="264">
        <f t="shared" si="9"/>
        <v>0</v>
      </c>
      <c r="T12" s="264">
        <f t="shared" si="10"/>
        <v>0</v>
      </c>
      <c r="U12" s="264">
        <f t="shared" si="11"/>
        <v>0</v>
      </c>
      <c r="V12" s="264">
        <f t="shared" si="12"/>
        <v>0</v>
      </c>
      <c r="W12" s="264">
        <f t="shared" si="13"/>
        <v>0</v>
      </c>
      <c r="X12" s="264">
        <f t="shared" si="14"/>
        <v>0</v>
      </c>
      <c r="Y12" s="264">
        <f t="shared" si="15"/>
        <v>0</v>
      </c>
      <c r="Z12" s="264">
        <f t="shared" si="16"/>
        <v>0</v>
      </c>
      <c r="AA12" s="264">
        <f t="shared" si="17"/>
        <v>0</v>
      </c>
      <c r="AB12" s="163"/>
    </row>
    <row r="13" spans="1:28" ht="52.5">
      <c r="A13" s="396" t="s">
        <v>824</v>
      </c>
      <c r="B13" s="263" t="s">
        <v>857</v>
      </c>
      <c r="C13" s="397"/>
      <c r="D13" s="398"/>
      <c r="E13" s="264">
        <f t="shared" si="0"/>
        <v>0</v>
      </c>
      <c r="F13" s="265"/>
      <c r="G13" s="397"/>
      <c r="H13" s="398"/>
      <c r="I13" s="264">
        <f t="shared" si="1"/>
        <v>0</v>
      </c>
      <c r="J13" s="397"/>
      <c r="K13" s="398"/>
      <c r="L13" s="264">
        <f t="shared" si="2"/>
        <v>0</v>
      </c>
      <c r="M13" s="399">
        <f t="shared" si="3"/>
        <v>0</v>
      </c>
      <c r="N13" s="264">
        <f t="shared" si="4"/>
        <v>0</v>
      </c>
      <c r="O13" s="264">
        <f t="shared" si="5"/>
        <v>0</v>
      </c>
      <c r="P13" s="264">
        <f t="shared" si="6"/>
        <v>0</v>
      </c>
      <c r="Q13" s="264">
        <f t="shared" si="7"/>
        <v>0</v>
      </c>
      <c r="R13" s="264">
        <f t="shared" si="8"/>
        <v>0</v>
      </c>
      <c r="S13" s="264">
        <f t="shared" si="9"/>
        <v>0</v>
      </c>
      <c r="T13" s="264">
        <f t="shared" si="10"/>
        <v>0</v>
      </c>
      <c r="U13" s="264">
        <f t="shared" si="11"/>
        <v>0</v>
      </c>
      <c r="V13" s="264">
        <f t="shared" si="12"/>
        <v>0</v>
      </c>
      <c r="W13" s="264">
        <f t="shared" si="13"/>
        <v>0</v>
      </c>
      <c r="X13" s="264">
        <f t="shared" si="14"/>
        <v>0</v>
      </c>
      <c r="Y13" s="264">
        <f t="shared" si="15"/>
        <v>0</v>
      </c>
      <c r="Z13" s="264">
        <f t="shared" si="16"/>
        <v>0</v>
      </c>
      <c r="AA13" s="264">
        <f t="shared" si="17"/>
        <v>0</v>
      </c>
      <c r="AB13" s="163"/>
    </row>
    <row r="14" spans="1:28" ht="26.25">
      <c r="A14" s="396" t="s">
        <v>825</v>
      </c>
      <c r="B14" s="263" t="s">
        <v>858</v>
      </c>
      <c r="C14" s="397"/>
      <c r="D14" s="398"/>
      <c r="E14" s="264">
        <f t="shared" si="0"/>
        <v>0</v>
      </c>
      <c r="F14" s="265"/>
      <c r="G14" s="397"/>
      <c r="H14" s="398"/>
      <c r="I14" s="264">
        <f t="shared" si="1"/>
        <v>0</v>
      </c>
      <c r="J14" s="397"/>
      <c r="K14" s="398"/>
      <c r="L14" s="264">
        <f t="shared" si="2"/>
        <v>0</v>
      </c>
      <c r="M14" s="399">
        <f t="shared" si="3"/>
        <v>0</v>
      </c>
      <c r="N14" s="264">
        <f t="shared" si="4"/>
        <v>0</v>
      </c>
      <c r="O14" s="264">
        <f t="shared" si="5"/>
        <v>0</v>
      </c>
      <c r="P14" s="264">
        <f t="shared" si="6"/>
        <v>0</v>
      </c>
      <c r="Q14" s="264">
        <f t="shared" si="7"/>
        <v>0</v>
      </c>
      <c r="R14" s="264">
        <f t="shared" si="8"/>
        <v>0</v>
      </c>
      <c r="S14" s="264">
        <f t="shared" si="9"/>
        <v>0</v>
      </c>
      <c r="T14" s="264">
        <f t="shared" si="10"/>
        <v>0</v>
      </c>
      <c r="U14" s="264">
        <f t="shared" si="11"/>
        <v>0</v>
      </c>
      <c r="V14" s="264">
        <f t="shared" si="12"/>
        <v>0</v>
      </c>
      <c r="W14" s="264">
        <f t="shared" si="13"/>
        <v>0</v>
      </c>
      <c r="X14" s="264">
        <f t="shared" si="14"/>
        <v>0</v>
      </c>
      <c r="Y14" s="264">
        <f t="shared" si="15"/>
        <v>0</v>
      </c>
      <c r="Z14" s="264">
        <f t="shared" si="16"/>
        <v>0</v>
      </c>
      <c r="AA14" s="264">
        <f t="shared" si="17"/>
        <v>0</v>
      </c>
      <c r="AB14" s="163"/>
    </row>
    <row r="15" spans="1:28" ht="39">
      <c r="A15" s="396" t="s">
        <v>826</v>
      </c>
      <c r="B15" s="263" t="s">
        <v>859</v>
      </c>
      <c r="C15" s="397"/>
      <c r="D15" s="398"/>
      <c r="E15" s="264">
        <f t="shared" si="0"/>
        <v>0</v>
      </c>
      <c r="F15" s="265"/>
      <c r="G15" s="397"/>
      <c r="H15" s="398"/>
      <c r="I15" s="264">
        <f t="shared" si="1"/>
        <v>0</v>
      </c>
      <c r="J15" s="397"/>
      <c r="K15" s="398"/>
      <c r="L15" s="264">
        <f t="shared" si="2"/>
        <v>0</v>
      </c>
      <c r="M15" s="399">
        <f t="shared" si="3"/>
        <v>0</v>
      </c>
      <c r="N15" s="264">
        <f t="shared" si="4"/>
        <v>0</v>
      </c>
      <c r="O15" s="264">
        <f t="shared" si="5"/>
        <v>0</v>
      </c>
      <c r="P15" s="264">
        <f t="shared" si="6"/>
        <v>0</v>
      </c>
      <c r="Q15" s="264">
        <f t="shared" si="7"/>
        <v>0</v>
      </c>
      <c r="R15" s="264">
        <f t="shared" si="8"/>
        <v>0</v>
      </c>
      <c r="S15" s="264">
        <f t="shared" si="9"/>
        <v>0</v>
      </c>
      <c r="T15" s="264">
        <f t="shared" si="10"/>
        <v>0</v>
      </c>
      <c r="U15" s="264">
        <f t="shared" si="11"/>
        <v>0</v>
      </c>
      <c r="V15" s="264">
        <f t="shared" si="12"/>
        <v>0</v>
      </c>
      <c r="W15" s="264">
        <f t="shared" si="13"/>
        <v>0</v>
      </c>
      <c r="X15" s="264">
        <f t="shared" si="14"/>
        <v>0</v>
      </c>
      <c r="Y15" s="264">
        <f t="shared" si="15"/>
        <v>0</v>
      </c>
      <c r="Z15" s="264">
        <f t="shared" si="16"/>
        <v>0</v>
      </c>
      <c r="AA15" s="264">
        <f t="shared" si="17"/>
        <v>0</v>
      </c>
      <c r="AB15" s="163"/>
    </row>
    <row r="16" spans="1:28" ht="26.25" customHeight="1">
      <c r="A16" s="396" t="s">
        <v>827</v>
      </c>
      <c r="B16" s="263" t="s">
        <v>860</v>
      </c>
      <c r="C16" s="397"/>
      <c r="D16" s="398"/>
      <c r="E16" s="264">
        <f t="shared" si="0"/>
        <v>0</v>
      </c>
      <c r="F16" s="265"/>
      <c r="G16" s="397"/>
      <c r="H16" s="398"/>
      <c r="I16" s="264">
        <f t="shared" si="1"/>
        <v>0</v>
      </c>
      <c r="J16" s="397"/>
      <c r="K16" s="398"/>
      <c r="L16" s="264">
        <f t="shared" si="2"/>
        <v>0</v>
      </c>
      <c r="M16" s="399">
        <f t="shared" si="3"/>
        <v>0</v>
      </c>
      <c r="N16" s="264">
        <f t="shared" si="4"/>
        <v>0</v>
      </c>
      <c r="O16" s="264">
        <f t="shared" si="5"/>
        <v>0</v>
      </c>
      <c r="P16" s="264">
        <f t="shared" si="6"/>
        <v>0</v>
      </c>
      <c r="Q16" s="264">
        <f t="shared" si="7"/>
        <v>0</v>
      </c>
      <c r="R16" s="264">
        <f t="shared" si="8"/>
        <v>0</v>
      </c>
      <c r="S16" s="264">
        <f t="shared" si="9"/>
        <v>0</v>
      </c>
      <c r="T16" s="264">
        <f t="shared" si="10"/>
        <v>0</v>
      </c>
      <c r="U16" s="264">
        <f t="shared" si="11"/>
        <v>0</v>
      </c>
      <c r="V16" s="264">
        <f t="shared" si="12"/>
        <v>0</v>
      </c>
      <c r="W16" s="264">
        <f t="shared" si="13"/>
        <v>0</v>
      </c>
      <c r="X16" s="264">
        <f t="shared" si="14"/>
        <v>0</v>
      </c>
      <c r="Y16" s="264">
        <f t="shared" si="15"/>
        <v>0</v>
      </c>
      <c r="Z16" s="264">
        <f t="shared" si="16"/>
        <v>0</v>
      </c>
      <c r="AA16" s="264">
        <f t="shared" si="17"/>
        <v>0</v>
      </c>
      <c r="AB16" s="163"/>
    </row>
    <row r="17" spans="1:28" ht="26.25">
      <c r="A17" s="396" t="s">
        <v>553</v>
      </c>
      <c r="B17" s="263" t="s">
        <v>861</v>
      </c>
      <c r="C17" s="397"/>
      <c r="D17" s="398"/>
      <c r="E17" s="264">
        <f t="shared" si="0"/>
        <v>0</v>
      </c>
      <c r="F17" s="265"/>
      <c r="G17" s="397"/>
      <c r="H17" s="398"/>
      <c r="I17" s="264">
        <f t="shared" si="1"/>
        <v>0</v>
      </c>
      <c r="J17" s="397"/>
      <c r="K17" s="398"/>
      <c r="L17" s="264">
        <f t="shared" si="2"/>
        <v>0</v>
      </c>
      <c r="M17" s="399">
        <f t="shared" si="3"/>
        <v>0</v>
      </c>
      <c r="N17" s="264">
        <f t="shared" si="4"/>
        <v>0</v>
      </c>
      <c r="O17" s="264">
        <f t="shared" si="5"/>
        <v>0</v>
      </c>
      <c r="P17" s="264">
        <f t="shared" si="6"/>
        <v>0</v>
      </c>
      <c r="Q17" s="264">
        <f t="shared" si="7"/>
        <v>0</v>
      </c>
      <c r="R17" s="264">
        <f t="shared" si="8"/>
        <v>0</v>
      </c>
      <c r="S17" s="264">
        <f t="shared" si="9"/>
        <v>0</v>
      </c>
      <c r="T17" s="264">
        <f t="shared" si="10"/>
        <v>0</v>
      </c>
      <c r="U17" s="264">
        <f t="shared" si="11"/>
        <v>0</v>
      </c>
      <c r="V17" s="264">
        <f t="shared" si="12"/>
        <v>0</v>
      </c>
      <c r="W17" s="264">
        <f t="shared" si="13"/>
        <v>0</v>
      </c>
      <c r="X17" s="264">
        <f t="shared" si="14"/>
        <v>0</v>
      </c>
      <c r="Y17" s="264">
        <f t="shared" si="15"/>
        <v>0</v>
      </c>
      <c r="Z17" s="264">
        <f t="shared" si="16"/>
        <v>0</v>
      </c>
      <c r="AA17" s="264">
        <f t="shared" si="17"/>
        <v>0</v>
      </c>
      <c r="AB17" s="163"/>
    </row>
    <row r="18" spans="1:28" ht="26.25">
      <c r="A18" s="396" t="s">
        <v>828</v>
      </c>
      <c r="B18" s="263" t="s">
        <v>862</v>
      </c>
      <c r="C18" s="397"/>
      <c r="D18" s="398"/>
      <c r="E18" s="264">
        <f t="shared" si="0"/>
        <v>0</v>
      </c>
      <c r="F18" s="265"/>
      <c r="G18" s="397"/>
      <c r="H18" s="398"/>
      <c r="I18" s="264">
        <f t="shared" si="1"/>
        <v>0</v>
      </c>
      <c r="J18" s="397"/>
      <c r="K18" s="398"/>
      <c r="L18" s="264">
        <f t="shared" si="2"/>
        <v>0</v>
      </c>
      <c r="M18" s="399">
        <f t="shared" si="3"/>
        <v>0</v>
      </c>
      <c r="N18" s="264">
        <f t="shared" si="4"/>
        <v>0</v>
      </c>
      <c r="O18" s="264">
        <f t="shared" si="5"/>
        <v>0</v>
      </c>
      <c r="P18" s="264">
        <f t="shared" si="6"/>
        <v>0</v>
      </c>
      <c r="Q18" s="264">
        <f t="shared" si="7"/>
        <v>0</v>
      </c>
      <c r="R18" s="264">
        <f t="shared" si="8"/>
        <v>0</v>
      </c>
      <c r="S18" s="264">
        <f t="shared" si="9"/>
        <v>0</v>
      </c>
      <c r="T18" s="264">
        <f t="shared" si="10"/>
        <v>0</v>
      </c>
      <c r="U18" s="264">
        <f t="shared" si="11"/>
        <v>0</v>
      </c>
      <c r="V18" s="264">
        <f t="shared" si="12"/>
        <v>0</v>
      </c>
      <c r="W18" s="264">
        <f t="shared" si="13"/>
        <v>0</v>
      </c>
      <c r="X18" s="264">
        <f t="shared" si="14"/>
        <v>0</v>
      </c>
      <c r="Y18" s="264">
        <f t="shared" si="15"/>
        <v>0</v>
      </c>
      <c r="Z18" s="264">
        <f t="shared" si="16"/>
        <v>0</v>
      </c>
      <c r="AA18" s="264">
        <f t="shared" si="17"/>
        <v>0</v>
      </c>
      <c r="AB18" s="163"/>
    </row>
    <row r="19" spans="1:28" ht="12.75">
      <c r="A19" s="396" t="s">
        <v>829</v>
      </c>
      <c r="B19" s="263" t="s">
        <v>558</v>
      </c>
      <c r="C19" s="397"/>
      <c r="D19" s="398"/>
      <c r="E19" s="264">
        <f t="shared" si="0"/>
        <v>0</v>
      </c>
      <c r="F19" s="265"/>
      <c r="G19" s="397"/>
      <c r="H19" s="398"/>
      <c r="I19" s="264">
        <f t="shared" si="1"/>
        <v>0</v>
      </c>
      <c r="J19" s="397"/>
      <c r="K19" s="398"/>
      <c r="L19" s="264">
        <f t="shared" si="2"/>
        <v>0</v>
      </c>
      <c r="M19" s="399">
        <f t="shared" si="3"/>
        <v>0</v>
      </c>
      <c r="N19" s="264">
        <f t="shared" si="4"/>
        <v>0</v>
      </c>
      <c r="O19" s="264">
        <f t="shared" si="5"/>
        <v>0</v>
      </c>
      <c r="P19" s="264">
        <f t="shared" si="6"/>
        <v>0</v>
      </c>
      <c r="Q19" s="264">
        <f t="shared" si="7"/>
        <v>0</v>
      </c>
      <c r="R19" s="264">
        <f t="shared" si="8"/>
        <v>0</v>
      </c>
      <c r="S19" s="264">
        <f t="shared" si="9"/>
        <v>0</v>
      </c>
      <c r="T19" s="264">
        <f t="shared" si="10"/>
        <v>0</v>
      </c>
      <c r="U19" s="264">
        <f t="shared" si="11"/>
        <v>0</v>
      </c>
      <c r="V19" s="264">
        <f t="shared" si="12"/>
        <v>0</v>
      </c>
      <c r="W19" s="264">
        <f t="shared" si="13"/>
        <v>0</v>
      </c>
      <c r="X19" s="264">
        <f t="shared" si="14"/>
        <v>0</v>
      </c>
      <c r="Y19" s="264">
        <f t="shared" si="15"/>
        <v>0</v>
      </c>
      <c r="Z19" s="264">
        <f t="shared" si="16"/>
        <v>0</v>
      </c>
      <c r="AA19" s="264">
        <f t="shared" si="17"/>
        <v>0</v>
      </c>
      <c r="AB19" s="163"/>
    </row>
    <row r="20" spans="1:28" ht="12.75">
      <c r="A20" s="396" t="s">
        <v>830</v>
      </c>
      <c r="B20" s="263" t="s">
        <v>560</v>
      </c>
      <c r="C20" s="397"/>
      <c r="D20" s="398"/>
      <c r="E20" s="264">
        <f t="shared" si="0"/>
        <v>0</v>
      </c>
      <c r="F20" s="265"/>
      <c r="G20" s="397"/>
      <c r="H20" s="398"/>
      <c r="I20" s="264">
        <f t="shared" si="1"/>
        <v>0</v>
      </c>
      <c r="J20" s="397"/>
      <c r="K20" s="398"/>
      <c r="L20" s="264">
        <f t="shared" si="2"/>
        <v>0</v>
      </c>
      <c r="M20" s="399">
        <f t="shared" si="3"/>
        <v>0</v>
      </c>
      <c r="N20" s="264">
        <f t="shared" si="4"/>
        <v>0</v>
      </c>
      <c r="O20" s="264">
        <f t="shared" si="5"/>
        <v>0</v>
      </c>
      <c r="P20" s="264">
        <f t="shared" si="6"/>
        <v>0</v>
      </c>
      <c r="Q20" s="264">
        <f t="shared" si="7"/>
        <v>0</v>
      </c>
      <c r="R20" s="264">
        <f t="shared" si="8"/>
        <v>0</v>
      </c>
      <c r="S20" s="264">
        <f t="shared" si="9"/>
        <v>0</v>
      </c>
      <c r="T20" s="264">
        <f t="shared" si="10"/>
        <v>0</v>
      </c>
      <c r="U20" s="264">
        <f t="shared" si="11"/>
        <v>0</v>
      </c>
      <c r="V20" s="264">
        <f t="shared" si="12"/>
        <v>0</v>
      </c>
      <c r="W20" s="264">
        <f t="shared" si="13"/>
        <v>0</v>
      </c>
      <c r="X20" s="264">
        <f t="shared" si="14"/>
        <v>0</v>
      </c>
      <c r="Y20" s="264">
        <f t="shared" si="15"/>
        <v>0</v>
      </c>
      <c r="Z20" s="264">
        <f t="shared" si="16"/>
        <v>0</v>
      </c>
      <c r="AA20" s="264">
        <f t="shared" si="17"/>
        <v>0</v>
      </c>
      <c r="AB20" s="163"/>
    </row>
    <row r="21" spans="1:28" ht="52.5">
      <c r="A21" s="396" t="s">
        <v>821</v>
      </c>
      <c r="B21" s="263" t="s">
        <v>863</v>
      </c>
      <c r="C21" s="397"/>
      <c r="D21" s="398"/>
      <c r="E21" s="264">
        <f t="shared" si="0"/>
        <v>0</v>
      </c>
      <c r="F21" s="265"/>
      <c r="G21" s="397"/>
      <c r="H21" s="398"/>
      <c r="I21" s="264">
        <f t="shared" si="1"/>
        <v>0</v>
      </c>
      <c r="J21" s="397"/>
      <c r="K21" s="398"/>
      <c r="L21" s="264">
        <f t="shared" si="2"/>
        <v>0</v>
      </c>
      <c r="M21" s="399">
        <f t="shared" si="3"/>
        <v>0</v>
      </c>
      <c r="N21" s="264">
        <f t="shared" si="4"/>
        <v>0</v>
      </c>
      <c r="O21" s="264">
        <f t="shared" si="5"/>
        <v>0</v>
      </c>
      <c r="P21" s="264">
        <f t="shared" si="6"/>
        <v>0</v>
      </c>
      <c r="Q21" s="264">
        <f t="shared" si="7"/>
        <v>0</v>
      </c>
      <c r="R21" s="264">
        <f t="shared" si="8"/>
        <v>0</v>
      </c>
      <c r="S21" s="264">
        <f t="shared" si="9"/>
        <v>0</v>
      </c>
      <c r="T21" s="264">
        <f t="shared" si="10"/>
        <v>0</v>
      </c>
      <c r="U21" s="264">
        <f t="shared" si="11"/>
        <v>0</v>
      </c>
      <c r="V21" s="264">
        <f t="shared" si="12"/>
        <v>0</v>
      </c>
      <c r="W21" s="264">
        <f t="shared" si="13"/>
        <v>0</v>
      </c>
      <c r="X21" s="264">
        <f t="shared" si="14"/>
        <v>0</v>
      </c>
      <c r="Y21" s="264">
        <f t="shared" si="15"/>
        <v>0</v>
      </c>
      <c r="Z21" s="264">
        <f t="shared" si="16"/>
        <v>0</v>
      </c>
      <c r="AA21" s="264">
        <f t="shared" si="17"/>
        <v>0</v>
      </c>
      <c r="AB21" s="163"/>
    </row>
    <row r="22" spans="1:28" ht="26.25">
      <c r="A22" s="396" t="s">
        <v>831</v>
      </c>
      <c r="B22" s="263" t="s">
        <v>562</v>
      </c>
      <c r="C22" s="397"/>
      <c r="D22" s="398"/>
      <c r="E22" s="264">
        <f t="shared" si="0"/>
        <v>0</v>
      </c>
      <c r="F22" s="265"/>
      <c r="G22" s="397"/>
      <c r="H22" s="398"/>
      <c r="I22" s="264">
        <f t="shared" si="1"/>
        <v>0</v>
      </c>
      <c r="J22" s="397"/>
      <c r="K22" s="398"/>
      <c r="L22" s="264">
        <f t="shared" si="2"/>
        <v>0</v>
      </c>
      <c r="M22" s="399">
        <f t="shared" si="3"/>
        <v>0</v>
      </c>
      <c r="N22" s="264">
        <f t="shared" si="4"/>
        <v>0</v>
      </c>
      <c r="O22" s="264">
        <f t="shared" si="5"/>
        <v>0</v>
      </c>
      <c r="P22" s="264">
        <f t="shared" si="6"/>
        <v>0</v>
      </c>
      <c r="Q22" s="264">
        <f t="shared" si="7"/>
        <v>0</v>
      </c>
      <c r="R22" s="264">
        <f t="shared" si="8"/>
        <v>0</v>
      </c>
      <c r="S22" s="264">
        <f t="shared" si="9"/>
        <v>0</v>
      </c>
      <c r="T22" s="264">
        <f t="shared" si="10"/>
        <v>0</v>
      </c>
      <c r="U22" s="264">
        <f t="shared" si="11"/>
        <v>0</v>
      </c>
      <c r="V22" s="264">
        <f t="shared" si="12"/>
        <v>0</v>
      </c>
      <c r="W22" s="264">
        <f t="shared" si="13"/>
        <v>0</v>
      </c>
      <c r="X22" s="264">
        <f t="shared" si="14"/>
        <v>0</v>
      </c>
      <c r="Y22" s="264">
        <f t="shared" si="15"/>
        <v>0</v>
      </c>
      <c r="Z22" s="264">
        <f t="shared" si="16"/>
        <v>0</v>
      </c>
      <c r="AA22" s="264">
        <f t="shared" si="17"/>
        <v>0</v>
      </c>
      <c r="AB22" s="163"/>
    </row>
    <row r="23" spans="1:28" ht="12.75">
      <c r="A23" s="396" t="s">
        <v>832</v>
      </c>
      <c r="B23" s="263" t="s">
        <v>563</v>
      </c>
      <c r="C23" s="397"/>
      <c r="D23" s="398"/>
      <c r="E23" s="264">
        <f t="shared" si="0"/>
        <v>0</v>
      </c>
      <c r="F23" s="265"/>
      <c r="G23" s="397"/>
      <c r="H23" s="398"/>
      <c r="I23" s="264">
        <f t="shared" si="1"/>
        <v>0</v>
      </c>
      <c r="J23" s="397"/>
      <c r="K23" s="398"/>
      <c r="L23" s="264">
        <f t="shared" si="2"/>
        <v>0</v>
      </c>
      <c r="M23" s="399">
        <f t="shared" si="3"/>
        <v>0</v>
      </c>
      <c r="N23" s="264">
        <f t="shared" si="4"/>
        <v>0</v>
      </c>
      <c r="O23" s="264">
        <f t="shared" si="5"/>
        <v>0</v>
      </c>
      <c r="P23" s="264">
        <f t="shared" si="6"/>
        <v>0</v>
      </c>
      <c r="Q23" s="264">
        <f t="shared" si="7"/>
        <v>0</v>
      </c>
      <c r="R23" s="264">
        <f t="shared" si="8"/>
        <v>0</v>
      </c>
      <c r="S23" s="264">
        <f t="shared" si="9"/>
        <v>0</v>
      </c>
      <c r="T23" s="264">
        <f t="shared" si="10"/>
        <v>0</v>
      </c>
      <c r="U23" s="264">
        <f t="shared" si="11"/>
        <v>0</v>
      </c>
      <c r="V23" s="264">
        <f t="shared" si="12"/>
        <v>0</v>
      </c>
      <c r="W23" s="264">
        <f t="shared" si="13"/>
        <v>0</v>
      </c>
      <c r="X23" s="264">
        <f t="shared" si="14"/>
        <v>0</v>
      </c>
      <c r="Y23" s="264">
        <f t="shared" si="15"/>
        <v>0</v>
      </c>
      <c r="Z23" s="264">
        <f t="shared" si="16"/>
        <v>0</v>
      </c>
      <c r="AA23" s="264">
        <f t="shared" si="17"/>
        <v>0</v>
      </c>
      <c r="AB23" s="163"/>
    </row>
    <row r="24" spans="1:28" ht="52.5">
      <c r="A24" s="396" t="s">
        <v>833</v>
      </c>
      <c r="B24" s="263" t="s">
        <v>565</v>
      </c>
      <c r="C24" s="397"/>
      <c r="D24" s="398"/>
      <c r="E24" s="264">
        <f t="shared" si="0"/>
        <v>0</v>
      </c>
      <c r="F24" s="265"/>
      <c r="G24" s="397"/>
      <c r="H24" s="398"/>
      <c r="I24" s="264">
        <f t="shared" si="1"/>
        <v>0</v>
      </c>
      <c r="J24" s="397"/>
      <c r="K24" s="398"/>
      <c r="L24" s="264">
        <f t="shared" si="2"/>
        <v>0</v>
      </c>
      <c r="M24" s="399">
        <f t="shared" si="3"/>
        <v>0</v>
      </c>
      <c r="N24" s="264">
        <f t="shared" si="4"/>
        <v>0</v>
      </c>
      <c r="O24" s="264">
        <f t="shared" si="5"/>
        <v>0</v>
      </c>
      <c r="P24" s="264">
        <f t="shared" si="6"/>
        <v>0</v>
      </c>
      <c r="Q24" s="264">
        <f t="shared" si="7"/>
        <v>0</v>
      </c>
      <c r="R24" s="264">
        <f t="shared" si="8"/>
        <v>0</v>
      </c>
      <c r="S24" s="264">
        <f t="shared" si="9"/>
        <v>0</v>
      </c>
      <c r="T24" s="264">
        <f t="shared" si="10"/>
        <v>0</v>
      </c>
      <c r="U24" s="264">
        <f t="shared" si="11"/>
        <v>0</v>
      </c>
      <c r="V24" s="264">
        <f t="shared" si="12"/>
        <v>0</v>
      </c>
      <c r="W24" s="264">
        <f t="shared" si="13"/>
        <v>0</v>
      </c>
      <c r="X24" s="264">
        <f t="shared" si="14"/>
        <v>0</v>
      </c>
      <c r="Y24" s="264">
        <f t="shared" si="15"/>
        <v>0</v>
      </c>
      <c r="Z24" s="264">
        <f t="shared" si="16"/>
        <v>0</v>
      </c>
      <c r="AA24" s="264">
        <f t="shared" si="17"/>
        <v>0</v>
      </c>
      <c r="AB24" s="163"/>
    </row>
    <row r="25" spans="1:28" ht="52.5">
      <c r="A25" s="396" t="s">
        <v>822</v>
      </c>
      <c r="B25" s="263" t="s">
        <v>864</v>
      </c>
      <c r="C25" s="397"/>
      <c r="D25" s="398"/>
      <c r="E25" s="264">
        <f t="shared" si="0"/>
        <v>0</v>
      </c>
      <c r="F25" s="265"/>
      <c r="G25" s="397"/>
      <c r="H25" s="398"/>
      <c r="I25" s="264">
        <f t="shared" si="1"/>
        <v>0</v>
      </c>
      <c r="J25" s="397"/>
      <c r="K25" s="398"/>
      <c r="L25" s="264">
        <f t="shared" si="2"/>
        <v>0</v>
      </c>
      <c r="M25" s="399">
        <f t="shared" si="3"/>
        <v>0</v>
      </c>
      <c r="N25" s="264">
        <f t="shared" si="4"/>
        <v>0</v>
      </c>
      <c r="O25" s="264">
        <f t="shared" si="5"/>
        <v>0</v>
      </c>
      <c r="P25" s="264">
        <f t="shared" si="6"/>
        <v>0</v>
      </c>
      <c r="Q25" s="264">
        <f t="shared" si="7"/>
        <v>0</v>
      </c>
      <c r="R25" s="264">
        <f t="shared" si="8"/>
        <v>0</v>
      </c>
      <c r="S25" s="264">
        <f t="shared" si="9"/>
        <v>0</v>
      </c>
      <c r="T25" s="264">
        <f t="shared" si="10"/>
        <v>0</v>
      </c>
      <c r="U25" s="264">
        <f t="shared" si="11"/>
        <v>0</v>
      </c>
      <c r="V25" s="264">
        <f t="shared" si="12"/>
        <v>0</v>
      </c>
      <c r="W25" s="264">
        <f t="shared" si="13"/>
        <v>0</v>
      </c>
      <c r="X25" s="264">
        <f t="shared" si="14"/>
        <v>0</v>
      </c>
      <c r="Y25" s="264">
        <f t="shared" si="15"/>
        <v>0</v>
      </c>
      <c r="Z25" s="264">
        <f t="shared" si="16"/>
        <v>0</v>
      </c>
      <c r="AA25" s="264">
        <f t="shared" si="17"/>
        <v>0</v>
      </c>
      <c r="AB25" s="163"/>
    </row>
    <row r="26" spans="1:28" ht="26.25">
      <c r="A26" s="396" t="s">
        <v>566</v>
      </c>
      <c r="B26" s="263" t="s">
        <v>579</v>
      </c>
      <c r="C26" s="397"/>
      <c r="D26" s="398"/>
      <c r="E26" s="264">
        <f t="shared" si="0"/>
        <v>0</v>
      </c>
      <c r="F26" s="265"/>
      <c r="G26" s="397"/>
      <c r="H26" s="398"/>
      <c r="I26" s="264">
        <f t="shared" si="1"/>
        <v>0</v>
      </c>
      <c r="J26" s="397"/>
      <c r="K26" s="398"/>
      <c r="L26" s="264">
        <f t="shared" si="2"/>
        <v>0</v>
      </c>
      <c r="M26" s="399">
        <f t="shared" si="3"/>
        <v>0</v>
      </c>
      <c r="N26" s="264">
        <f t="shared" si="4"/>
        <v>0</v>
      </c>
      <c r="O26" s="264">
        <f t="shared" si="5"/>
        <v>0</v>
      </c>
      <c r="P26" s="264">
        <f t="shared" si="6"/>
        <v>0</v>
      </c>
      <c r="Q26" s="264">
        <f t="shared" si="7"/>
        <v>0</v>
      </c>
      <c r="R26" s="264">
        <f t="shared" si="8"/>
        <v>0</v>
      </c>
      <c r="S26" s="264">
        <f t="shared" si="9"/>
        <v>0</v>
      </c>
      <c r="T26" s="264">
        <f t="shared" si="10"/>
        <v>0</v>
      </c>
      <c r="U26" s="264">
        <f t="shared" si="11"/>
        <v>0</v>
      </c>
      <c r="V26" s="264">
        <f t="shared" si="12"/>
        <v>0</v>
      </c>
      <c r="W26" s="264">
        <f t="shared" si="13"/>
        <v>0</v>
      </c>
      <c r="X26" s="264">
        <f t="shared" si="14"/>
        <v>0</v>
      </c>
      <c r="Y26" s="264">
        <f t="shared" si="15"/>
        <v>0</v>
      </c>
      <c r="Z26" s="264">
        <f t="shared" si="16"/>
        <v>0</v>
      </c>
      <c r="AA26" s="264">
        <f t="shared" si="17"/>
        <v>0</v>
      </c>
      <c r="AB26" s="163"/>
    </row>
    <row r="27" spans="1:28" ht="26.25">
      <c r="A27" s="396" t="s">
        <v>687</v>
      </c>
      <c r="B27" s="263" t="s">
        <v>688</v>
      </c>
      <c r="C27" s="397"/>
      <c r="D27" s="398"/>
      <c r="E27" s="264">
        <f t="shared" si="0"/>
        <v>0</v>
      </c>
      <c r="F27" s="265"/>
      <c r="G27" s="397"/>
      <c r="H27" s="398"/>
      <c r="I27" s="264">
        <f t="shared" si="1"/>
        <v>0</v>
      </c>
      <c r="J27" s="397"/>
      <c r="K27" s="398"/>
      <c r="L27" s="264">
        <f t="shared" si="2"/>
        <v>0</v>
      </c>
      <c r="M27" s="399">
        <f t="shared" si="3"/>
        <v>0</v>
      </c>
      <c r="N27" s="264">
        <f t="shared" si="4"/>
        <v>0</v>
      </c>
      <c r="O27" s="264">
        <f t="shared" si="5"/>
        <v>0</v>
      </c>
      <c r="P27" s="264">
        <f t="shared" si="6"/>
        <v>0</v>
      </c>
      <c r="Q27" s="264">
        <f t="shared" si="7"/>
        <v>0</v>
      </c>
      <c r="R27" s="264">
        <f t="shared" si="8"/>
        <v>0</v>
      </c>
      <c r="S27" s="264">
        <f t="shared" si="9"/>
        <v>0</v>
      </c>
      <c r="T27" s="264">
        <f t="shared" si="10"/>
        <v>0</v>
      </c>
      <c r="U27" s="264">
        <f t="shared" si="11"/>
        <v>0</v>
      </c>
      <c r="V27" s="264">
        <f t="shared" si="12"/>
        <v>0</v>
      </c>
      <c r="W27" s="264">
        <f t="shared" si="13"/>
        <v>0</v>
      </c>
      <c r="X27" s="264">
        <f t="shared" si="14"/>
        <v>0</v>
      </c>
      <c r="Y27" s="264">
        <f t="shared" si="15"/>
        <v>0</v>
      </c>
      <c r="Z27" s="264">
        <f t="shared" si="16"/>
        <v>0</v>
      </c>
      <c r="AA27" s="264">
        <f t="shared" si="17"/>
        <v>0</v>
      </c>
      <c r="AB27" s="163"/>
    </row>
    <row r="28" spans="1:28" ht="26.25">
      <c r="A28" s="396" t="s">
        <v>834</v>
      </c>
      <c r="B28" s="263" t="s">
        <v>581</v>
      </c>
      <c r="C28" s="397"/>
      <c r="D28" s="398"/>
      <c r="E28" s="264">
        <f t="shared" si="0"/>
        <v>0</v>
      </c>
      <c r="F28" s="265"/>
      <c r="G28" s="397"/>
      <c r="H28" s="398"/>
      <c r="I28" s="264">
        <f t="shared" si="1"/>
        <v>0</v>
      </c>
      <c r="J28" s="397"/>
      <c r="K28" s="398"/>
      <c r="L28" s="264">
        <f t="shared" si="2"/>
        <v>0</v>
      </c>
      <c r="M28" s="399">
        <f t="shared" si="3"/>
        <v>0</v>
      </c>
      <c r="N28" s="264">
        <f t="shared" si="4"/>
        <v>0</v>
      </c>
      <c r="O28" s="264">
        <f t="shared" si="5"/>
        <v>0</v>
      </c>
      <c r="P28" s="264">
        <f t="shared" si="6"/>
        <v>0</v>
      </c>
      <c r="Q28" s="264">
        <f t="shared" si="7"/>
        <v>0</v>
      </c>
      <c r="R28" s="264">
        <f t="shared" si="8"/>
        <v>0</v>
      </c>
      <c r="S28" s="264">
        <f t="shared" si="9"/>
        <v>0</v>
      </c>
      <c r="T28" s="264">
        <f t="shared" si="10"/>
        <v>0</v>
      </c>
      <c r="U28" s="264">
        <f t="shared" si="11"/>
        <v>0</v>
      </c>
      <c r="V28" s="264">
        <f t="shared" si="12"/>
        <v>0</v>
      </c>
      <c r="W28" s="264">
        <f t="shared" si="13"/>
        <v>0</v>
      </c>
      <c r="X28" s="264">
        <f t="shared" si="14"/>
        <v>0</v>
      </c>
      <c r="Y28" s="264">
        <f t="shared" si="15"/>
        <v>0</v>
      </c>
      <c r="Z28" s="264">
        <f t="shared" si="16"/>
        <v>0</v>
      </c>
      <c r="AA28" s="264">
        <f t="shared" si="17"/>
        <v>0</v>
      </c>
      <c r="AB28" s="163"/>
    </row>
    <row r="29" spans="1:28" ht="52.5">
      <c r="A29" s="396" t="s">
        <v>823</v>
      </c>
      <c r="B29" s="263" t="s">
        <v>865</v>
      </c>
      <c r="C29" s="397"/>
      <c r="D29" s="398"/>
      <c r="E29" s="264">
        <f t="shared" si="0"/>
        <v>0</v>
      </c>
      <c r="F29" s="265"/>
      <c r="G29" s="397"/>
      <c r="H29" s="398"/>
      <c r="I29" s="264">
        <f t="shared" si="1"/>
        <v>0</v>
      </c>
      <c r="J29" s="397"/>
      <c r="K29" s="398"/>
      <c r="L29" s="264">
        <f t="shared" si="2"/>
        <v>0</v>
      </c>
      <c r="M29" s="399">
        <f t="shared" si="3"/>
        <v>0</v>
      </c>
      <c r="N29" s="264">
        <f t="shared" si="4"/>
        <v>0</v>
      </c>
      <c r="O29" s="264">
        <f t="shared" si="5"/>
        <v>0</v>
      </c>
      <c r="P29" s="264">
        <f t="shared" si="6"/>
        <v>0</v>
      </c>
      <c r="Q29" s="264">
        <f t="shared" si="7"/>
        <v>0</v>
      </c>
      <c r="R29" s="264">
        <f t="shared" si="8"/>
        <v>0</v>
      </c>
      <c r="S29" s="264">
        <f t="shared" si="9"/>
        <v>0</v>
      </c>
      <c r="T29" s="264">
        <f t="shared" si="10"/>
        <v>0</v>
      </c>
      <c r="U29" s="264">
        <f t="shared" si="11"/>
        <v>0</v>
      </c>
      <c r="V29" s="264">
        <f t="shared" si="12"/>
        <v>0</v>
      </c>
      <c r="W29" s="264">
        <f t="shared" si="13"/>
        <v>0</v>
      </c>
      <c r="X29" s="264">
        <f t="shared" si="14"/>
        <v>0</v>
      </c>
      <c r="Y29" s="264">
        <f t="shared" si="15"/>
        <v>0</v>
      </c>
      <c r="Z29" s="264">
        <f t="shared" si="16"/>
        <v>0</v>
      </c>
      <c r="AA29" s="264">
        <f t="shared" si="17"/>
        <v>0</v>
      </c>
      <c r="AB29" s="163"/>
    </row>
    <row r="30" spans="1:28" ht="39">
      <c r="A30" s="396" t="s">
        <v>835</v>
      </c>
      <c r="B30" s="263" t="s">
        <v>583</v>
      </c>
      <c r="C30" s="397"/>
      <c r="D30" s="398"/>
      <c r="E30" s="264">
        <f t="shared" si="0"/>
        <v>0</v>
      </c>
      <c r="F30" s="265"/>
      <c r="G30" s="397"/>
      <c r="H30" s="398"/>
      <c r="I30" s="264">
        <f t="shared" si="1"/>
        <v>0</v>
      </c>
      <c r="J30" s="397"/>
      <c r="K30" s="398"/>
      <c r="L30" s="264">
        <f t="shared" si="2"/>
        <v>0</v>
      </c>
      <c r="M30" s="399">
        <f t="shared" si="3"/>
        <v>0</v>
      </c>
      <c r="N30" s="264">
        <f t="shared" si="4"/>
        <v>0</v>
      </c>
      <c r="O30" s="264">
        <f t="shared" si="5"/>
        <v>0</v>
      </c>
      <c r="P30" s="264">
        <f t="shared" si="6"/>
        <v>0</v>
      </c>
      <c r="Q30" s="264">
        <f t="shared" si="7"/>
        <v>0</v>
      </c>
      <c r="R30" s="264">
        <f t="shared" si="8"/>
        <v>0</v>
      </c>
      <c r="S30" s="264">
        <f t="shared" si="9"/>
        <v>0</v>
      </c>
      <c r="T30" s="264">
        <f t="shared" si="10"/>
        <v>0</v>
      </c>
      <c r="U30" s="264">
        <f t="shared" si="11"/>
        <v>0</v>
      </c>
      <c r="V30" s="264">
        <f t="shared" si="12"/>
        <v>0</v>
      </c>
      <c r="W30" s="264">
        <f t="shared" si="13"/>
        <v>0</v>
      </c>
      <c r="X30" s="264">
        <f t="shared" si="14"/>
        <v>0</v>
      </c>
      <c r="Y30" s="264">
        <f t="shared" si="15"/>
        <v>0</v>
      </c>
      <c r="Z30" s="264">
        <f t="shared" si="16"/>
        <v>0</v>
      </c>
      <c r="AA30" s="264">
        <f t="shared" si="17"/>
        <v>0</v>
      </c>
      <c r="AB30" s="163"/>
    </row>
    <row r="31" spans="1:28" ht="52.5">
      <c r="A31" s="396" t="s">
        <v>836</v>
      </c>
      <c r="B31" s="263" t="s">
        <v>691</v>
      </c>
      <c r="C31" s="397"/>
      <c r="D31" s="398"/>
      <c r="E31" s="264">
        <f t="shared" si="0"/>
        <v>0</v>
      </c>
      <c r="F31" s="265"/>
      <c r="G31" s="397"/>
      <c r="H31" s="398"/>
      <c r="I31" s="264">
        <f t="shared" si="1"/>
        <v>0</v>
      </c>
      <c r="J31" s="397"/>
      <c r="K31" s="398"/>
      <c r="L31" s="264">
        <f t="shared" si="2"/>
        <v>0</v>
      </c>
      <c r="M31" s="399">
        <f t="shared" si="3"/>
        <v>0</v>
      </c>
      <c r="N31" s="264">
        <f t="shared" si="4"/>
        <v>0</v>
      </c>
      <c r="O31" s="264">
        <f t="shared" si="5"/>
        <v>0</v>
      </c>
      <c r="P31" s="264">
        <f t="shared" si="6"/>
        <v>0</v>
      </c>
      <c r="Q31" s="264">
        <f t="shared" si="7"/>
        <v>0</v>
      </c>
      <c r="R31" s="264">
        <f t="shared" si="8"/>
        <v>0</v>
      </c>
      <c r="S31" s="264">
        <f t="shared" si="9"/>
        <v>0</v>
      </c>
      <c r="T31" s="264">
        <f t="shared" si="10"/>
        <v>0</v>
      </c>
      <c r="U31" s="264">
        <f t="shared" si="11"/>
        <v>0</v>
      </c>
      <c r="V31" s="264">
        <f t="shared" si="12"/>
        <v>0</v>
      </c>
      <c r="W31" s="264">
        <f t="shared" si="13"/>
        <v>0</v>
      </c>
      <c r="X31" s="264">
        <f t="shared" si="14"/>
        <v>0</v>
      </c>
      <c r="Y31" s="264">
        <f t="shared" si="15"/>
        <v>0</v>
      </c>
      <c r="Z31" s="264">
        <f t="shared" si="16"/>
        <v>0</v>
      </c>
      <c r="AA31" s="264">
        <f t="shared" si="17"/>
        <v>0</v>
      </c>
      <c r="AB31" s="163"/>
    </row>
    <row r="32" spans="1:28" ht="39">
      <c r="A32" s="396" t="s">
        <v>837</v>
      </c>
      <c r="B32" s="263" t="s">
        <v>692</v>
      </c>
      <c r="C32" s="397"/>
      <c r="D32" s="398"/>
      <c r="E32" s="264">
        <f t="shared" si="0"/>
        <v>0</v>
      </c>
      <c r="F32" s="265"/>
      <c r="G32" s="397"/>
      <c r="H32" s="398"/>
      <c r="I32" s="264">
        <f t="shared" si="1"/>
        <v>0</v>
      </c>
      <c r="J32" s="397"/>
      <c r="K32" s="398"/>
      <c r="L32" s="264">
        <f t="shared" si="2"/>
        <v>0</v>
      </c>
      <c r="M32" s="399">
        <f t="shared" si="3"/>
        <v>0</v>
      </c>
      <c r="N32" s="264">
        <f t="shared" si="4"/>
        <v>0</v>
      </c>
      <c r="O32" s="264">
        <f t="shared" si="5"/>
        <v>0</v>
      </c>
      <c r="P32" s="264">
        <f t="shared" si="6"/>
        <v>0</v>
      </c>
      <c r="Q32" s="264">
        <f t="shared" si="7"/>
        <v>0</v>
      </c>
      <c r="R32" s="264">
        <f t="shared" si="8"/>
        <v>0</v>
      </c>
      <c r="S32" s="264">
        <f t="shared" si="9"/>
        <v>0</v>
      </c>
      <c r="T32" s="264">
        <f t="shared" si="10"/>
        <v>0</v>
      </c>
      <c r="U32" s="264">
        <f t="shared" si="11"/>
        <v>0</v>
      </c>
      <c r="V32" s="264">
        <f t="shared" si="12"/>
        <v>0</v>
      </c>
      <c r="W32" s="264">
        <f t="shared" si="13"/>
        <v>0</v>
      </c>
      <c r="X32" s="264">
        <f t="shared" si="14"/>
        <v>0</v>
      </c>
      <c r="Y32" s="264">
        <f t="shared" si="15"/>
        <v>0</v>
      </c>
      <c r="Z32" s="264">
        <f t="shared" si="16"/>
        <v>0</v>
      </c>
      <c r="AA32" s="264">
        <f t="shared" si="17"/>
        <v>0</v>
      </c>
      <c r="AB32" s="163"/>
    </row>
    <row r="33" spans="1:28" ht="52.5">
      <c r="A33" s="396" t="s">
        <v>838</v>
      </c>
      <c r="B33" s="263" t="s">
        <v>866</v>
      </c>
      <c r="C33" s="397"/>
      <c r="D33" s="398"/>
      <c r="E33" s="264">
        <f t="shared" si="0"/>
        <v>0</v>
      </c>
      <c r="F33" s="265"/>
      <c r="G33" s="397"/>
      <c r="H33" s="398"/>
      <c r="I33" s="264">
        <f t="shared" si="1"/>
        <v>0</v>
      </c>
      <c r="J33" s="397"/>
      <c r="K33" s="398"/>
      <c r="L33" s="264">
        <f t="shared" si="2"/>
        <v>0</v>
      </c>
      <c r="M33" s="399">
        <f t="shared" si="3"/>
        <v>0</v>
      </c>
      <c r="N33" s="264">
        <f t="shared" si="4"/>
        <v>0</v>
      </c>
      <c r="O33" s="264">
        <f t="shared" si="5"/>
        <v>0</v>
      </c>
      <c r="P33" s="264">
        <f t="shared" si="6"/>
        <v>0</v>
      </c>
      <c r="Q33" s="264">
        <f t="shared" si="7"/>
        <v>0</v>
      </c>
      <c r="R33" s="264">
        <f t="shared" si="8"/>
        <v>0</v>
      </c>
      <c r="S33" s="264">
        <f t="shared" si="9"/>
        <v>0</v>
      </c>
      <c r="T33" s="264">
        <f t="shared" si="10"/>
        <v>0</v>
      </c>
      <c r="U33" s="264">
        <f t="shared" si="11"/>
        <v>0</v>
      </c>
      <c r="V33" s="264">
        <f t="shared" si="12"/>
        <v>0</v>
      </c>
      <c r="W33" s="264">
        <f t="shared" si="13"/>
        <v>0</v>
      </c>
      <c r="X33" s="264">
        <f t="shared" si="14"/>
        <v>0</v>
      </c>
      <c r="Y33" s="264">
        <f t="shared" si="15"/>
        <v>0</v>
      </c>
      <c r="Z33" s="264">
        <f t="shared" si="16"/>
        <v>0</v>
      </c>
      <c r="AA33" s="264">
        <f t="shared" si="17"/>
        <v>0</v>
      </c>
      <c r="AB33" s="163"/>
    </row>
    <row r="34" spans="1:28" s="6" customFormat="1" ht="12.75">
      <c r="A34" s="396" t="s">
        <v>839</v>
      </c>
      <c r="B34" s="263" t="s">
        <v>694</v>
      </c>
      <c r="C34" s="397"/>
      <c r="D34" s="398"/>
      <c r="E34" s="264">
        <f t="shared" si="0"/>
        <v>0</v>
      </c>
      <c r="F34" s="265"/>
      <c r="G34" s="397"/>
      <c r="H34" s="398"/>
      <c r="I34" s="264">
        <f t="shared" si="1"/>
        <v>0</v>
      </c>
      <c r="J34" s="397"/>
      <c r="K34" s="398"/>
      <c r="L34" s="264">
        <f t="shared" si="2"/>
        <v>0</v>
      </c>
      <c r="M34" s="399">
        <f t="shared" si="3"/>
        <v>0</v>
      </c>
      <c r="N34" s="264">
        <f t="shared" si="4"/>
        <v>0</v>
      </c>
      <c r="O34" s="264">
        <f t="shared" si="5"/>
        <v>0</v>
      </c>
      <c r="P34" s="264">
        <f t="shared" si="6"/>
        <v>0</v>
      </c>
      <c r="Q34" s="264">
        <f t="shared" si="7"/>
        <v>0</v>
      </c>
      <c r="R34" s="264">
        <f t="shared" si="8"/>
        <v>0</v>
      </c>
      <c r="S34" s="264">
        <f t="shared" si="9"/>
        <v>0</v>
      </c>
      <c r="T34" s="264">
        <f t="shared" si="10"/>
        <v>0</v>
      </c>
      <c r="U34" s="264">
        <f t="shared" si="11"/>
        <v>0</v>
      </c>
      <c r="V34" s="264">
        <f t="shared" si="12"/>
        <v>0</v>
      </c>
      <c r="W34" s="264">
        <f t="shared" si="13"/>
        <v>0</v>
      </c>
      <c r="X34" s="264">
        <f t="shared" si="14"/>
        <v>0</v>
      </c>
      <c r="Y34" s="264">
        <f t="shared" si="15"/>
        <v>0</v>
      </c>
      <c r="Z34" s="264">
        <f t="shared" si="16"/>
        <v>0</v>
      </c>
      <c r="AA34" s="264">
        <f t="shared" si="17"/>
        <v>0</v>
      </c>
      <c r="AB34" s="163"/>
    </row>
    <row r="35" spans="1:28" s="6" customFormat="1" ht="26.25">
      <c r="A35" s="396" t="s">
        <v>840</v>
      </c>
      <c r="B35" s="263" t="s">
        <v>586</v>
      </c>
      <c r="C35" s="397"/>
      <c r="D35" s="398"/>
      <c r="E35" s="264">
        <f t="shared" si="0"/>
        <v>0</v>
      </c>
      <c r="F35" s="265"/>
      <c r="G35" s="397"/>
      <c r="H35" s="398"/>
      <c r="I35" s="264">
        <f t="shared" si="1"/>
        <v>0</v>
      </c>
      <c r="J35" s="397"/>
      <c r="K35" s="398"/>
      <c r="L35" s="264">
        <f t="shared" si="2"/>
        <v>0</v>
      </c>
      <c r="M35" s="399">
        <f t="shared" si="3"/>
        <v>0</v>
      </c>
      <c r="N35" s="264">
        <f t="shared" si="4"/>
        <v>0</v>
      </c>
      <c r="O35" s="264">
        <f t="shared" si="5"/>
        <v>0</v>
      </c>
      <c r="P35" s="264">
        <f t="shared" si="6"/>
        <v>0</v>
      </c>
      <c r="Q35" s="264">
        <f t="shared" si="7"/>
        <v>0</v>
      </c>
      <c r="R35" s="264">
        <f t="shared" si="8"/>
        <v>0</v>
      </c>
      <c r="S35" s="264">
        <f t="shared" si="9"/>
        <v>0</v>
      </c>
      <c r="T35" s="264">
        <f t="shared" si="10"/>
        <v>0</v>
      </c>
      <c r="U35" s="264">
        <f t="shared" si="11"/>
        <v>0</v>
      </c>
      <c r="V35" s="264">
        <f t="shared" si="12"/>
        <v>0</v>
      </c>
      <c r="W35" s="264">
        <f t="shared" si="13"/>
        <v>0</v>
      </c>
      <c r="X35" s="264">
        <f t="shared" si="14"/>
        <v>0</v>
      </c>
      <c r="Y35" s="264">
        <f t="shared" si="15"/>
        <v>0</v>
      </c>
      <c r="Z35" s="264">
        <f t="shared" si="16"/>
        <v>0</v>
      </c>
      <c r="AA35" s="264">
        <f t="shared" si="17"/>
        <v>0</v>
      </c>
      <c r="AB35" s="163"/>
    </row>
    <row r="36" spans="1:28" ht="12.75">
      <c r="A36" s="396" t="s">
        <v>841</v>
      </c>
      <c r="B36" s="263" t="s">
        <v>587</v>
      </c>
      <c r="C36" s="397"/>
      <c r="D36" s="398"/>
      <c r="E36" s="264">
        <f t="shared" si="0"/>
        <v>0</v>
      </c>
      <c r="F36" s="265"/>
      <c r="G36" s="397"/>
      <c r="H36" s="398"/>
      <c r="I36" s="264">
        <f t="shared" si="1"/>
        <v>0</v>
      </c>
      <c r="J36" s="397"/>
      <c r="K36" s="398"/>
      <c r="L36" s="264">
        <f t="shared" si="2"/>
        <v>0</v>
      </c>
      <c r="M36" s="399">
        <f t="shared" si="3"/>
        <v>0</v>
      </c>
      <c r="N36" s="264">
        <f t="shared" si="4"/>
        <v>0</v>
      </c>
      <c r="O36" s="264">
        <f t="shared" si="5"/>
        <v>0</v>
      </c>
      <c r="P36" s="264">
        <f t="shared" si="6"/>
        <v>0</v>
      </c>
      <c r="Q36" s="264">
        <f t="shared" si="7"/>
        <v>0</v>
      </c>
      <c r="R36" s="264">
        <f t="shared" si="8"/>
        <v>0</v>
      </c>
      <c r="S36" s="264">
        <f t="shared" si="9"/>
        <v>0</v>
      </c>
      <c r="T36" s="264">
        <f t="shared" si="10"/>
        <v>0</v>
      </c>
      <c r="U36" s="264">
        <f t="shared" si="11"/>
        <v>0</v>
      </c>
      <c r="V36" s="264">
        <f t="shared" si="12"/>
        <v>0</v>
      </c>
      <c r="W36" s="264">
        <f t="shared" si="13"/>
        <v>0</v>
      </c>
      <c r="X36" s="264">
        <f t="shared" si="14"/>
        <v>0</v>
      </c>
      <c r="Y36" s="264">
        <f t="shared" si="15"/>
        <v>0</v>
      </c>
      <c r="Z36" s="264">
        <f t="shared" si="16"/>
        <v>0</v>
      </c>
      <c r="AA36" s="264">
        <f t="shared" si="17"/>
        <v>0</v>
      </c>
      <c r="AB36" s="163"/>
    </row>
    <row r="37" spans="1:28" ht="12.75">
      <c r="A37" s="396" t="s">
        <v>842</v>
      </c>
      <c r="B37" s="263" t="s">
        <v>490</v>
      </c>
      <c r="C37" s="397"/>
      <c r="D37" s="398"/>
      <c r="E37" s="264">
        <f t="shared" si="0"/>
        <v>0</v>
      </c>
      <c r="F37" s="265"/>
      <c r="G37" s="397"/>
      <c r="H37" s="398"/>
      <c r="I37" s="264">
        <f t="shared" si="1"/>
        <v>0</v>
      </c>
      <c r="J37" s="397"/>
      <c r="K37" s="398"/>
      <c r="L37" s="264">
        <f t="shared" si="2"/>
        <v>0</v>
      </c>
      <c r="M37" s="399">
        <f t="shared" si="3"/>
        <v>0</v>
      </c>
      <c r="N37" s="264">
        <f t="shared" si="4"/>
        <v>0</v>
      </c>
      <c r="O37" s="264">
        <f t="shared" si="5"/>
        <v>0</v>
      </c>
      <c r="P37" s="264">
        <f t="shared" si="6"/>
        <v>0</v>
      </c>
      <c r="Q37" s="264">
        <f t="shared" si="7"/>
        <v>0</v>
      </c>
      <c r="R37" s="264">
        <f t="shared" si="8"/>
        <v>0</v>
      </c>
      <c r="S37" s="264">
        <f t="shared" si="9"/>
        <v>0</v>
      </c>
      <c r="T37" s="264">
        <f t="shared" si="10"/>
        <v>0</v>
      </c>
      <c r="U37" s="264">
        <f t="shared" si="11"/>
        <v>0</v>
      </c>
      <c r="V37" s="264">
        <f t="shared" si="12"/>
        <v>0</v>
      </c>
      <c r="W37" s="264">
        <f t="shared" si="13"/>
        <v>0</v>
      </c>
      <c r="X37" s="264">
        <f t="shared" si="14"/>
        <v>0</v>
      </c>
      <c r="Y37" s="264">
        <f t="shared" si="15"/>
        <v>0</v>
      </c>
      <c r="Z37" s="264">
        <f t="shared" si="16"/>
        <v>0</v>
      </c>
      <c r="AA37" s="264">
        <f t="shared" si="17"/>
        <v>0</v>
      </c>
      <c r="AB37" s="163"/>
    </row>
    <row r="38" spans="1:28" ht="39">
      <c r="A38" s="396" t="s">
        <v>843</v>
      </c>
      <c r="B38" s="263" t="s">
        <v>867</v>
      </c>
      <c r="C38" s="397"/>
      <c r="D38" s="398"/>
      <c r="E38" s="264">
        <f t="shared" si="0"/>
        <v>0</v>
      </c>
      <c r="F38" s="265"/>
      <c r="G38" s="397"/>
      <c r="H38" s="398"/>
      <c r="I38" s="264">
        <f t="shared" si="1"/>
        <v>0</v>
      </c>
      <c r="J38" s="397"/>
      <c r="K38" s="398"/>
      <c r="L38" s="264">
        <f t="shared" si="2"/>
        <v>0</v>
      </c>
      <c r="M38" s="399">
        <f t="shared" si="3"/>
        <v>0</v>
      </c>
      <c r="N38" s="264">
        <f t="shared" si="4"/>
        <v>0</v>
      </c>
      <c r="O38" s="264">
        <f t="shared" si="5"/>
        <v>0</v>
      </c>
      <c r="P38" s="264">
        <f t="shared" si="6"/>
        <v>0</v>
      </c>
      <c r="Q38" s="264">
        <f t="shared" si="7"/>
        <v>0</v>
      </c>
      <c r="R38" s="264">
        <f t="shared" si="8"/>
        <v>0</v>
      </c>
      <c r="S38" s="264">
        <f t="shared" si="9"/>
        <v>0</v>
      </c>
      <c r="T38" s="264">
        <f t="shared" si="10"/>
        <v>0</v>
      </c>
      <c r="U38" s="264">
        <f t="shared" si="11"/>
        <v>0</v>
      </c>
      <c r="V38" s="264">
        <f t="shared" si="12"/>
        <v>0</v>
      </c>
      <c r="W38" s="264">
        <f t="shared" si="13"/>
        <v>0</v>
      </c>
      <c r="X38" s="264">
        <f t="shared" si="14"/>
        <v>0</v>
      </c>
      <c r="Y38" s="264">
        <f t="shared" si="15"/>
        <v>0</v>
      </c>
      <c r="Z38" s="264">
        <f t="shared" si="16"/>
        <v>0</v>
      </c>
      <c r="AA38" s="264">
        <f t="shared" si="17"/>
        <v>0</v>
      </c>
      <c r="AB38" s="163"/>
    </row>
    <row r="39" spans="1:28" ht="26.25">
      <c r="A39" s="396" t="s">
        <v>844</v>
      </c>
      <c r="B39" s="263" t="s">
        <v>697</v>
      </c>
      <c r="C39" s="397"/>
      <c r="D39" s="398"/>
      <c r="E39" s="264">
        <f t="shared" si="0"/>
        <v>0</v>
      </c>
      <c r="F39" s="265"/>
      <c r="G39" s="397"/>
      <c r="H39" s="398"/>
      <c r="I39" s="264">
        <f t="shared" si="1"/>
        <v>0</v>
      </c>
      <c r="J39" s="397"/>
      <c r="K39" s="398"/>
      <c r="L39" s="264">
        <f t="shared" si="2"/>
        <v>0</v>
      </c>
      <c r="M39" s="399">
        <f t="shared" si="3"/>
        <v>0</v>
      </c>
      <c r="N39" s="264">
        <f t="shared" si="4"/>
        <v>0</v>
      </c>
      <c r="O39" s="264">
        <f t="shared" si="5"/>
        <v>0</v>
      </c>
      <c r="P39" s="264">
        <f t="shared" si="6"/>
        <v>0</v>
      </c>
      <c r="Q39" s="264">
        <f t="shared" si="7"/>
        <v>0</v>
      </c>
      <c r="R39" s="264">
        <f t="shared" si="8"/>
        <v>0</v>
      </c>
      <c r="S39" s="264">
        <f t="shared" si="9"/>
        <v>0</v>
      </c>
      <c r="T39" s="264">
        <f t="shared" si="10"/>
        <v>0</v>
      </c>
      <c r="U39" s="264">
        <f t="shared" si="11"/>
        <v>0</v>
      </c>
      <c r="V39" s="264">
        <f t="shared" si="12"/>
        <v>0</v>
      </c>
      <c r="W39" s="264">
        <f t="shared" si="13"/>
        <v>0</v>
      </c>
      <c r="X39" s="264">
        <f t="shared" si="14"/>
        <v>0</v>
      </c>
      <c r="Y39" s="264">
        <f t="shared" si="15"/>
        <v>0</v>
      </c>
      <c r="Z39" s="264">
        <f t="shared" si="16"/>
        <v>0</v>
      </c>
      <c r="AA39" s="264">
        <f t="shared" si="17"/>
        <v>0</v>
      </c>
      <c r="AB39" s="163"/>
    </row>
    <row r="40" spans="1:28" ht="12.75">
      <c r="A40" s="396" t="s">
        <v>845</v>
      </c>
      <c r="B40" s="263" t="s">
        <v>591</v>
      </c>
      <c r="C40" s="397"/>
      <c r="D40" s="398"/>
      <c r="E40" s="264">
        <f t="shared" si="0"/>
        <v>0</v>
      </c>
      <c r="F40" s="265"/>
      <c r="G40" s="397"/>
      <c r="H40" s="398"/>
      <c r="I40" s="264">
        <f t="shared" si="1"/>
        <v>0</v>
      </c>
      <c r="J40" s="397"/>
      <c r="K40" s="398"/>
      <c r="L40" s="264">
        <f t="shared" si="2"/>
        <v>0</v>
      </c>
      <c r="M40" s="399">
        <f t="shared" si="3"/>
        <v>0</v>
      </c>
      <c r="N40" s="264">
        <f t="shared" si="4"/>
        <v>0</v>
      </c>
      <c r="O40" s="264">
        <f t="shared" si="5"/>
        <v>0</v>
      </c>
      <c r="P40" s="264">
        <f t="shared" si="6"/>
        <v>0</v>
      </c>
      <c r="Q40" s="264">
        <f t="shared" si="7"/>
        <v>0</v>
      </c>
      <c r="R40" s="264">
        <f t="shared" si="8"/>
        <v>0</v>
      </c>
      <c r="S40" s="264">
        <f t="shared" si="9"/>
        <v>0</v>
      </c>
      <c r="T40" s="264">
        <f t="shared" si="10"/>
        <v>0</v>
      </c>
      <c r="U40" s="264">
        <f t="shared" si="11"/>
        <v>0</v>
      </c>
      <c r="V40" s="264">
        <f t="shared" si="12"/>
        <v>0</v>
      </c>
      <c r="W40" s="264">
        <f t="shared" si="13"/>
        <v>0</v>
      </c>
      <c r="X40" s="264">
        <f t="shared" si="14"/>
        <v>0</v>
      </c>
      <c r="Y40" s="264">
        <f t="shared" si="15"/>
        <v>0</v>
      </c>
      <c r="Z40" s="264">
        <f t="shared" si="16"/>
        <v>0</v>
      </c>
      <c r="AA40" s="264">
        <f t="shared" si="17"/>
        <v>0</v>
      </c>
      <c r="AB40" s="163"/>
    </row>
    <row r="41" spans="1:28" ht="26.25">
      <c r="A41" s="396" t="s">
        <v>491</v>
      </c>
      <c r="B41" s="263" t="s">
        <v>592</v>
      </c>
      <c r="C41" s="397"/>
      <c r="D41" s="398"/>
      <c r="E41" s="264">
        <f t="shared" si="0"/>
        <v>0</v>
      </c>
      <c r="F41" s="265"/>
      <c r="G41" s="397"/>
      <c r="H41" s="398"/>
      <c r="I41" s="264">
        <f t="shared" si="1"/>
        <v>0</v>
      </c>
      <c r="J41" s="397"/>
      <c r="K41" s="398"/>
      <c r="L41" s="264">
        <f t="shared" si="2"/>
        <v>0</v>
      </c>
      <c r="M41" s="399">
        <f t="shared" si="3"/>
        <v>0</v>
      </c>
      <c r="N41" s="264">
        <f t="shared" si="4"/>
        <v>0</v>
      </c>
      <c r="O41" s="264">
        <f t="shared" si="5"/>
        <v>0</v>
      </c>
      <c r="P41" s="264">
        <f t="shared" si="6"/>
        <v>0</v>
      </c>
      <c r="Q41" s="264">
        <f t="shared" si="7"/>
        <v>0</v>
      </c>
      <c r="R41" s="264">
        <f t="shared" si="8"/>
        <v>0</v>
      </c>
      <c r="S41" s="264">
        <f t="shared" si="9"/>
        <v>0</v>
      </c>
      <c r="T41" s="264">
        <f t="shared" si="10"/>
        <v>0</v>
      </c>
      <c r="U41" s="264">
        <f t="shared" si="11"/>
        <v>0</v>
      </c>
      <c r="V41" s="264">
        <f t="shared" si="12"/>
        <v>0</v>
      </c>
      <c r="W41" s="264">
        <f t="shared" si="13"/>
        <v>0</v>
      </c>
      <c r="X41" s="264">
        <f t="shared" si="14"/>
        <v>0</v>
      </c>
      <c r="Y41" s="264">
        <f t="shared" si="15"/>
        <v>0</v>
      </c>
      <c r="Z41" s="264">
        <f t="shared" si="16"/>
        <v>0</v>
      </c>
      <c r="AA41" s="264">
        <f t="shared" si="17"/>
        <v>0</v>
      </c>
      <c r="AB41" s="163"/>
    </row>
    <row r="42" spans="1:28" ht="26.25">
      <c r="A42" s="396" t="s">
        <v>846</v>
      </c>
      <c r="B42" s="263" t="s">
        <v>594</v>
      </c>
      <c r="C42" s="397"/>
      <c r="D42" s="398"/>
      <c r="E42" s="264">
        <f t="shared" si="0"/>
        <v>0</v>
      </c>
      <c r="F42" s="265"/>
      <c r="G42" s="397"/>
      <c r="H42" s="398"/>
      <c r="I42" s="264">
        <f t="shared" si="1"/>
        <v>0</v>
      </c>
      <c r="J42" s="397"/>
      <c r="K42" s="398"/>
      <c r="L42" s="264">
        <f t="shared" si="2"/>
        <v>0</v>
      </c>
      <c r="M42" s="399">
        <f t="shared" si="3"/>
        <v>0</v>
      </c>
      <c r="N42" s="264">
        <f t="shared" si="4"/>
        <v>0</v>
      </c>
      <c r="O42" s="264">
        <f t="shared" si="5"/>
        <v>0</v>
      </c>
      <c r="P42" s="264">
        <f t="shared" si="6"/>
        <v>0</v>
      </c>
      <c r="Q42" s="264">
        <f t="shared" si="7"/>
        <v>0</v>
      </c>
      <c r="R42" s="264">
        <f t="shared" si="8"/>
        <v>0</v>
      </c>
      <c r="S42" s="264">
        <f t="shared" si="9"/>
        <v>0</v>
      </c>
      <c r="T42" s="264">
        <f t="shared" si="10"/>
        <v>0</v>
      </c>
      <c r="U42" s="264">
        <f t="shared" si="11"/>
        <v>0</v>
      </c>
      <c r="V42" s="264">
        <f t="shared" si="12"/>
        <v>0</v>
      </c>
      <c r="W42" s="264">
        <f t="shared" si="13"/>
        <v>0</v>
      </c>
      <c r="X42" s="264">
        <f t="shared" si="14"/>
        <v>0</v>
      </c>
      <c r="Y42" s="264">
        <f t="shared" si="15"/>
        <v>0</v>
      </c>
      <c r="Z42" s="264">
        <f t="shared" si="16"/>
        <v>0</v>
      </c>
      <c r="AA42" s="264">
        <f t="shared" si="17"/>
        <v>0</v>
      </c>
      <c r="AB42" s="163"/>
    </row>
    <row r="43" spans="1:28" ht="12.75">
      <c r="A43" s="396" t="s">
        <v>492</v>
      </c>
      <c r="B43" s="263" t="s">
        <v>493</v>
      </c>
      <c r="C43" s="397"/>
      <c r="D43" s="398"/>
      <c r="E43" s="264">
        <f t="shared" si="0"/>
        <v>0</v>
      </c>
      <c r="F43" s="265"/>
      <c r="G43" s="397"/>
      <c r="H43" s="398"/>
      <c r="I43" s="264">
        <f t="shared" si="1"/>
        <v>0</v>
      </c>
      <c r="J43" s="397"/>
      <c r="K43" s="398"/>
      <c r="L43" s="264">
        <f t="shared" si="2"/>
        <v>0</v>
      </c>
      <c r="M43" s="399">
        <f t="shared" si="3"/>
        <v>0</v>
      </c>
      <c r="N43" s="264">
        <f t="shared" si="4"/>
        <v>0</v>
      </c>
      <c r="O43" s="264">
        <f t="shared" si="5"/>
        <v>0</v>
      </c>
      <c r="P43" s="264">
        <f t="shared" si="6"/>
        <v>0</v>
      </c>
      <c r="Q43" s="264">
        <f t="shared" si="7"/>
        <v>0</v>
      </c>
      <c r="R43" s="264">
        <f t="shared" si="8"/>
        <v>0</v>
      </c>
      <c r="S43" s="264">
        <f t="shared" si="9"/>
        <v>0</v>
      </c>
      <c r="T43" s="264">
        <f t="shared" si="10"/>
        <v>0</v>
      </c>
      <c r="U43" s="264">
        <f t="shared" si="11"/>
        <v>0</v>
      </c>
      <c r="V43" s="264">
        <f t="shared" si="12"/>
        <v>0</v>
      </c>
      <c r="W43" s="264">
        <f t="shared" si="13"/>
        <v>0</v>
      </c>
      <c r="X43" s="264">
        <f t="shared" si="14"/>
        <v>0</v>
      </c>
      <c r="Y43" s="264">
        <f t="shared" si="15"/>
        <v>0</v>
      </c>
      <c r="Z43" s="264">
        <f t="shared" si="16"/>
        <v>0</v>
      </c>
      <c r="AA43" s="264">
        <f t="shared" si="17"/>
        <v>0</v>
      </c>
      <c r="AB43" s="163"/>
    </row>
    <row r="44" spans="1:28" ht="26.25">
      <c r="A44" s="396" t="s">
        <v>847</v>
      </c>
      <c r="B44" s="263" t="s">
        <v>595</v>
      </c>
      <c r="C44" s="397"/>
      <c r="D44" s="398"/>
      <c r="E44" s="264">
        <f t="shared" si="0"/>
        <v>0</v>
      </c>
      <c r="F44" s="265"/>
      <c r="G44" s="397"/>
      <c r="H44" s="398"/>
      <c r="I44" s="264">
        <f t="shared" si="1"/>
        <v>0</v>
      </c>
      <c r="J44" s="397"/>
      <c r="K44" s="398"/>
      <c r="L44" s="264">
        <f t="shared" si="2"/>
        <v>0</v>
      </c>
      <c r="M44" s="399">
        <f t="shared" si="3"/>
        <v>0</v>
      </c>
      <c r="N44" s="264">
        <f t="shared" si="4"/>
        <v>0</v>
      </c>
      <c r="O44" s="264">
        <f t="shared" si="5"/>
        <v>0</v>
      </c>
      <c r="P44" s="264">
        <f t="shared" si="6"/>
        <v>0</v>
      </c>
      <c r="Q44" s="264">
        <f t="shared" si="7"/>
        <v>0</v>
      </c>
      <c r="R44" s="264">
        <f t="shared" si="8"/>
        <v>0</v>
      </c>
      <c r="S44" s="264">
        <f t="shared" si="9"/>
        <v>0</v>
      </c>
      <c r="T44" s="264">
        <f t="shared" si="10"/>
        <v>0</v>
      </c>
      <c r="U44" s="264">
        <f t="shared" si="11"/>
        <v>0</v>
      </c>
      <c r="V44" s="264">
        <f t="shared" si="12"/>
        <v>0</v>
      </c>
      <c r="W44" s="264">
        <f t="shared" si="13"/>
        <v>0</v>
      </c>
      <c r="X44" s="264">
        <f t="shared" si="14"/>
        <v>0</v>
      </c>
      <c r="Y44" s="264">
        <f t="shared" si="15"/>
        <v>0</v>
      </c>
      <c r="Z44" s="264">
        <f t="shared" si="16"/>
        <v>0</v>
      </c>
      <c r="AA44" s="264">
        <f t="shared" si="17"/>
        <v>0</v>
      </c>
      <c r="AB44" s="163"/>
    </row>
    <row r="45" spans="1:28" ht="12.75">
      <c r="A45" s="396" t="s">
        <v>848</v>
      </c>
      <c r="B45" s="263" t="s">
        <v>496</v>
      </c>
      <c r="C45" s="397"/>
      <c r="D45" s="398"/>
      <c r="E45" s="264">
        <f t="shared" si="0"/>
        <v>0</v>
      </c>
      <c r="F45" s="265"/>
      <c r="G45" s="397"/>
      <c r="H45" s="398"/>
      <c r="I45" s="264">
        <f t="shared" si="1"/>
        <v>0</v>
      </c>
      <c r="J45" s="397"/>
      <c r="K45" s="398"/>
      <c r="L45" s="264">
        <f t="shared" si="2"/>
        <v>0</v>
      </c>
      <c r="M45" s="399">
        <f t="shared" si="3"/>
        <v>0</v>
      </c>
      <c r="N45" s="264">
        <f t="shared" si="4"/>
        <v>0</v>
      </c>
      <c r="O45" s="264">
        <f t="shared" si="5"/>
        <v>0</v>
      </c>
      <c r="P45" s="264">
        <f t="shared" si="6"/>
        <v>0</v>
      </c>
      <c r="Q45" s="264">
        <f t="shared" si="7"/>
        <v>0</v>
      </c>
      <c r="R45" s="264">
        <f t="shared" si="8"/>
        <v>0</v>
      </c>
      <c r="S45" s="264">
        <f t="shared" si="9"/>
        <v>0</v>
      </c>
      <c r="T45" s="264">
        <f t="shared" si="10"/>
        <v>0</v>
      </c>
      <c r="U45" s="264">
        <f t="shared" si="11"/>
        <v>0</v>
      </c>
      <c r="V45" s="264">
        <f t="shared" si="12"/>
        <v>0</v>
      </c>
      <c r="W45" s="264">
        <f t="shared" si="13"/>
        <v>0</v>
      </c>
      <c r="X45" s="264">
        <f t="shared" si="14"/>
        <v>0</v>
      </c>
      <c r="Y45" s="264">
        <f t="shared" si="15"/>
        <v>0</v>
      </c>
      <c r="Z45" s="264">
        <f t="shared" si="16"/>
        <v>0</v>
      </c>
      <c r="AA45" s="264">
        <f t="shared" si="17"/>
        <v>0</v>
      </c>
      <c r="AB45" s="163"/>
    </row>
    <row r="46" spans="1:28" ht="12.75">
      <c r="A46" s="396" t="s">
        <v>849</v>
      </c>
      <c r="B46" s="263" t="s">
        <v>699</v>
      </c>
      <c r="C46" s="397"/>
      <c r="D46" s="398"/>
      <c r="E46" s="264">
        <f t="shared" si="0"/>
        <v>0</v>
      </c>
      <c r="F46" s="265"/>
      <c r="G46" s="397"/>
      <c r="H46" s="398"/>
      <c r="I46" s="264">
        <f t="shared" si="1"/>
        <v>0</v>
      </c>
      <c r="J46" s="397"/>
      <c r="K46" s="398"/>
      <c r="L46" s="264">
        <f t="shared" si="2"/>
        <v>0</v>
      </c>
      <c r="M46" s="399">
        <f t="shared" si="3"/>
        <v>0</v>
      </c>
      <c r="N46" s="264">
        <f t="shared" si="4"/>
        <v>0</v>
      </c>
      <c r="O46" s="264">
        <f t="shared" si="5"/>
        <v>0</v>
      </c>
      <c r="P46" s="264">
        <f t="shared" si="6"/>
        <v>0</v>
      </c>
      <c r="Q46" s="264">
        <f t="shared" si="7"/>
        <v>0</v>
      </c>
      <c r="R46" s="264">
        <f t="shared" si="8"/>
        <v>0</v>
      </c>
      <c r="S46" s="264">
        <f t="shared" si="9"/>
        <v>0</v>
      </c>
      <c r="T46" s="264">
        <f t="shared" si="10"/>
        <v>0</v>
      </c>
      <c r="U46" s="264">
        <f t="shared" si="11"/>
        <v>0</v>
      </c>
      <c r="V46" s="264">
        <f t="shared" si="12"/>
        <v>0</v>
      </c>
      <c r="W46" s="264">
        <f t="shared" si="13"/>
        <v>0</v>
      </c>
      <c r="X46" s="264">
        <f t="shared" si="14"/>
        <v>0</v>
      </c>
      <c r="Y46" s="264">
        <f t="shared" si="15"/>
        <v>0</v>
      </c>
      <c r="Z46" s="264">
        <f t="shared" si="16"/>
        <v>0</v>
      </c>
      <c r="AA46" s="264">
        <f t="shared" si="17"/>
        <v>0</v>
      </c>
      <c r="AB46" s="163"/>
    </row>
    <row r="47" spans="1:28" ht="12.75">
      <c r="A47" s="396" t="s">
        <v>850</v>
      </c>
      <c r="B47" s="263" t="s">
        <v>596</v>
      </c>
      <c r="C47" s="397"/>
      <c r="D47" s="398"/>
      <c r="E47" s="264">
        <f t="shared" si="0"/>
        <v>0</v>
      </c>
      <c r="F47" s="265"/>
      <c r="G47" s="397"/>
      <c r="H47" s="398"/>
      <c r="I47" s="264">
        <f t="shared" si="1"/>
        <v>0</v>
      </c>
      <c r="J47" s="397"/>
      <c r="K47" s="398"/>
      <c r="L47" s="264">
        <f t="shared" si="2"/>
        <v>0</v>
      </c>
      <c r="M47" s="399">
        <f t="shared" si="3"/>
        <v>0</v>
      </c>
      <c r="N47" s="264">
        <f t="shared" si="4"/>
        <v>0</v>
      </c>
      <c r="O47" s="264">
        <f t="shared" si="5"/>
        <v>0</v>
      </c>
      <c r="P47" s="264">
        <f t="shared" si="6"/>
        <v>0</v>
      </c>
      <c r="Q47" s="264">
        <f t="shared" si="7"/>
        <v>0</v>
      </c>
      <c r="R47" s="264">
        <f t="shared" si="8"/>
        <v>0</v>
      </c>
      <c r="S47" s="264">
        <f t="shared" si="9"/>
        <v>0</v>
      </c>
      <c r="T47" s="264">
        <f t="shared" si="10"/>
        <v>0</v>
      </c>
      <c r="U47" s="264">
        <f t="shared" si="11"/>
        <v>0</v>
      </c>
      <c r="V47" s="264">
        <f t="shared" si="12"/>
        <v>0</v>
      </c>
      <c r="W47" s="264">
        <f t="shared" si="13"/>
        <v>0</v>
      </c>
      <c r="X47" s="264">
        <f t="shared" si="14"/>
        <v>0</v>
      </c>
      <c r="Y47" s="264">
        <f t="shared" si="15"/>
        <v>0</v>
      </c>
      <c r="Z47" s="264">
        <f t="shared" si="16"/>
        <v>0</v>
      </c>
      <c r="AA47" s="264">
        <f t="shared" si="17"/>
        <v>0</v>
      </c>
      <c r="AB47" s="163"/>
    </row>
    <row r="48" spans="1:28" ht="12.75">
      <c r="A48" s="396" t="s">
        <v>851</v>
      </c>
      <c r="B48" s="263" t="s">
        <v>597</v>
      </c>
      <c r="C48" s="397"/>
      <c r="D48" s="398"/>
      <c r="E48" s="264">
        <f t="shared" si="0"/>
        <v>0</v>
      </c>
      <c r="F48" s="265"/>
      <c r="G48" s="397"/>
      <c r="H48" s="398"/>
      <c r="I48" s="264">
        <f t="shared" si="1"/>
        <v>0</v>
      </c>
      <c r="J48" s="397"/>
      <c r="K48" s="398"/>
      <c r="L48" s="264">
        <f t="shared" si="2"/>
        <v>0</v>
      </c>
      <c r="M48" s="399">
        <f aca="true" t="shared" si="18" ref="M48:M53">G48+J48</f>
        <v>0</v>
      </c>
      <c r="N48" s="264">
        <f aca="true" t="shared" si="19" ref="N48:N53">I48+L48</f>
        <v>0</v>
      </c>
      <c r="O48" s="264">
        <f aca="true" t="shared" si="20" ref="O48:O53">M48*D48</f>
        <v>0</v>
      </c>
      <c r="P48" s="264">
        <f t="shared" si="6"/>
        <v>0</v>
      </c>
      <c r="Q48" s="264">
        <f t="shared" si="7"/>
        <v>0</v>
      </c>
      <c r="R48" s="264">
        <f t="shared" si="8"/>
        <v>0</v>
      </c>
      <c r="S48" s="264">
        <f t="shared" si="9"/>
        <v>0</v>
      </c>
      <c r="T48" s="264">
        <f t="shared" si="10"/>
        <v>0</v>
      </c>
      <c r="U48" s="264">
        <f t="shared" si="11"/>
        <v>0</v>
      </c>
      <c r="V48" s="264">
        <f t="shared" si="12"/>
        <v>0</v>
      </c>
      <c r="W48" s="264">
        <f t="shared" si="13"/>
        <v>0</v>
      </c>
      <c r="X48" s="264">
        <f t="shared" si="14"/>
        <v>0</v>
      </c>
      <c r="Y48" s="264">
        <f t="shared" si="15"/>
        <v>0</v>
      </c>
      <c r="Z48" s="264">
        <f t="shared" si="16"/>
        <v>0</v>
      </c>
      <c r="AA48" s="264">
        <f t="shared" si="17"/>
        <v>0</v>
      </c>
      <c r="AB48" s="163"/>
    </row>
    <row r="49" spans="1:28" ht="12.75">
      <c r="A49" s="396" t="s">
        <v>852</v>
      </c>
      <c r="B49" s="263" t="s">
        <v>598</v>
      </c>
      <c r="C49" s="397"/>
      <c r="D49" s="398"/>
      <c r="E49" s="264">
        <f t="shared" si="0"/>
        <v>0</v>
      </c>
      <c r="F49" s="265"/>
      <c r="G49" s="397"/>
      <c r="H49" s="398"/>
      <c r="I49" s="264">
        <f t="shared" si="1"/>
        <v>0</v>
      </c>
      <c r="J49" s="397"/>
      <c r="K49" s="398"/>
      <c r="L49" s="264">
        <f t="shared" si="2"/>
        <v>0</v>
      </c>
      <c r="M49" s="399">
        <f t="shared" si="18"/>
        <v>0</v>
      </c>
      <c r="N49" s="264">
        <f t="shared" si="19"/>
        <v>0</v>
      </c>
      <c r="O49" s="264">
        <f t="shared" si="20"/>
        <v>0</v>
      </c>
      <c r="P49" s="264">
        <f t="shared" si="6"/>
        <v>0</v>
      </c>
      <c r="Q49" s="264">
        <f t="shared" si="7"/>
        <v>0</v>
      </c>
      <c r="R49" s="264">
        <f t="shared" si="8"/>
        <v>0</v>
      </c>
      <c r="S49" s="264">
        <f t="shared" si="9"/>
        <v>0</v>
      </c>
      <c r="T49" s="264">
        <f t="shared" si="10"/>
        <v>0</v>
      </c>
      <c r="U49" s="264">
        <f t="shared" si="11"/>
        <v>0</v>
      </c>
      <c r="V49" s="264">
        <f t="shared" si="12"/>
        <v>0</v>
      </c>
      <c r="W49" s="264">
        <f t="shared" si="13"/>
        <v>0</v>
      </c>
      <c r="X49" s="264">
        <f t="shared" si="14"/>
        <v>0</v>
      </c>
      <c r="Y49" s="264">
        <f t="shared" si="15"/>
        <v>0</v>
      </c>
      <c r="Z49" s="264">
        <f t="shared" si="16"/>
        <v>0</v>
      </c>
      <c r="AA49" s="264">
        <f t="shared" si="17"/>
        <v>0</v>
      </c>
      <c r="AB49" s="163"/>
    </row>
    <row r="50" spans="1:28" ht="26.25">
      <c r="A50" s="396" t="s">
        <v>853</v>
      </c>
      <c r="B50" s="263" t="s">
        <v>868</v>
      </c>
      <c r="C50" s="397"/>
      <c r="D50" s="398"/>
      <c r="E50" s="264">
        <f t="shared" si="0"/>
        <v>0</v>
      </c>
      <c r="F50" s="265"/>
      <c r="G50" s="397"/>
      <c r="H50" s="398"/>
      <c r="I50" s="264">
        <f t="shared" si="1"/>
        <v>0</v>
      </c>
      <c r="J50" s="397"/>
      <c r="K50" s="398"/>
      <c r="L50" s="264">
        <f t="shared" si="2"/>
        <v>0</v>
      </c>
      <c r="M50" s="399">
        <f t="shared" si="18"/>
        <v>0</v>
      </c>
      <c r="N50" s="264">
        <f t="shared" si="19"/>
        <v>0</v>
      </c>
      <c r="O50" s="264">
        <f t="shared" si="20"/>
        <v>0</v>
      </c>
      <c r="P50" s="264">
        <f t="shared" si="6"/>
        <v>0</v>
      </c>
      <c r="Q50" s="264">
        <f t="shared" si="7"/>
        <v>0</v>
      </c>
      <c r="R50" s="264">
        <f t="shared" si="8"/>
        <v>0</v>
      </c>
      <c r="S50" s="264">
        <f t="shared" si="9"/>
        <v>0</v>
      </c>
      <c r="T50" s="264">
        <f t="shared" si="10"/>
        <v>0</v>
      </c>
      <c r="U50" s="264">
        <f t="shared" si="11"/>
        <v>0</v>
      </c>
      <c r="V50" s="264">
        <f t="shared" si="12"/>
        <v>0</v>
      </c>
      <c r="W50" s="264">
        <f t="shared" si="13"/>
        <v>0</v>
      </c>
      <c r="X50" s="264">
        <f t="shared" si="14"/>
        <v>0</v>
      </c>
      <c r="Y50" s="264">
        <f t="shared" si="15"/>
        <v>0</v>
      </c>
      <c r="Z50" s="264">
        <f t="shared" si="16"/>
        <v>0</v>
      </c>
      <c r="AA50" s="264">
        <f t="shared" si="17"/>
        <v>0</v>
      </c>
      <c r="AB50" s="163"/>
    </row>
    <row r="51" spans="1:28" ht="26.25">
      <c r="A51" s="396" t="s">
        <v>854</v>
      </c>
      <c r="B51" s="263" t="s">
        <v>869</v>
      </c>
      <c r="C51" s="397"/>
      <c r="D51" s="398"/>
      <c r="E51" s="264">
        <f t="shared" si="0"/>
        <v>0</v>
      </c>
      <c r="F51" s="265"/>
      <c r="G51" s="397"/>
      <c r="H51" s="398"/>
      <c r="I51" s="264">
        <f t="shared" si="1"/>
        <v>0</v>
      </c>
      <c r="J51" s="397"/>
      <c r="K51" s="398"/>
      <c r="L51" s="264">
        <f t="shared" si="2"/>
        <v>0</v>
      </c>
      <c r="M51" s="399">
        <f t="shared" si="18"/>
        <v>0</v>
      </c>
      <c r="N51" s="264">
        <f t="shared" si="19"/>
        <v>0</v>
      </c>
      <c r="O51" s="264">
        <f t="shared" si="20"/>
        <v>0</v>
      </c>
      <c r="P51" s="264">
        <f t="shared" si="6"/>
        <v>0</v>
      </c>
      <c r="Q51" s="264">
        <f t="shared" si="7"/>
        <v>0</v>
      </c>
      <c r="R51" s="264">
        <f t="shared" si="8"/>
        <v>0</v>
      </c>
      <c r="S51" s="264">
        <f t="shared" si="9"/>
        <v>0</v>
      </c>
      <c r="T51" s="264">
        <f t="shared" si="10"/>
        <v>0</v>
      </c>
      <c r="U51" s="264">
        <f t="shared" si="11"/>
        <v>0</v>
      </c>
      <c r="V51" s="264">
        <f t="shared" si="12"/>
        <v>0</v>
      </c>
      <c r="W51" s="264">
        <f t="shared" si="13"/>
        <v>0</v>
      </c>
      <c r="X51" s="264">
        <f t="shared" si="14"/>
        <v>0</v>
      </c>
      <c r="Y51" s="264">
        <f t="shared" si="15"/>
        <v>0</v>
      </c>
      <c r="Z51" s="264">
        <f t="shared" si="16"/>
        <v>0</v>
      </c>
      <c r="AA51" s="264">
        <f t="shared" si="17"/>
        <v>0</v>
      </c>
      <c r="AB51" s="163"/>
    </row>
    <row r="52" spans="1:28" ht="26.25">
      <c r="A52" s="396" t="s">
        <v>855</v>
      </c>
      <c r="B52" s="263" t="s">
        <v>870</v>
      </c>
      <c r="C52" s="397"/>
      <c r="D52" s="398"/>
      <c r="E52" s="264">
        <f t="shared" si="0"/>
        <v>0</v>
      </c>
      <c r="F52" s="265"/>
      <c r="G52" s="397"/>
      <c r="H52" s="398"/>
      <c r="I52" s="264">
        <f t="shared" si="1"/>
        <v>0</v>
      </c>
      <c r="J52" s="397"/>
      <c r="K52" s="398"/>
      <c r="L52" s="264">
        <f t="shared" si="2"/>
        <v>0</v>
      </c>
      <c r="M52" s="399">
        <f t="shared" si="18"/>
        <v>0</v>
      </c>
      <c r="N52" s="264">
        <f t="shared" si="19"/>
        <v>0</v>
      </c>
      <c r="O52" s="264">
        <f t="shared" si="20"/>
        <v>0</v>
      </c>
      <c r="P52" s="264">
        <f t="shared" si="6"/>
        <v>0</v>
      </c>
      <c r="Q52" s="264">
        <f t="shared" si="7"/>
        <v>0</v>
      </c>
      <c r="R52" s="264">
        <f t="shared" si="8"/>
        <v>0</v>
      </c>
      <c r="S52" s="264">
        <f t="shared" si="9"/>
        <v>0</v>
      </c>
      <c r="T52" s="264">
        <f t="shared" si="10"/>
        <v>0</v>
      </c>
      <c r="U52" s="264">
        <f t="shared" si="11"/>
        <v>0</v>
      </c>
      <c r="V52" s="264">
        <f t="shared" si="12"/>
        <v>0</v>
      </c>
      <c r="W52" s="264">
        <f t="shared" si="13"/>
        <v>0</v>
      </c>
      <c r="X52" s="264">
        <f t="shared" si="14"/>
        <v>0</v>
      </c>
      <c r="Y52" s="264">
        <f t="shared" si="15"/>
        <v>0</v>
      </c>
      <c r="Z52" s="264">
        <f t="shared" si="16"/>
        <v>0</v>
      </c>
      <c r="AA52" s="264">
        <f t="shared" si="17"/>
        <v>0</v>
      </c>
      <c r="AB52" s="163"/>
    </row>
    <row r="53" spans="1:28" ht="26.25">
      <c r="A53" s="396" t="s">
        <v>856</v>
      </c>
      <c r="B53" s="263" t="s">
        <v>871</v>
      </c>
      <c r="C53" s="397"/>
      <c r="D53" s="398"/>
      <c r="E53" s="264">
        <f t="shared" si="0"/>
        <v>0</v>
      </c>
      <c r="F53" s="265"/>
      <c r="G53" s="397"/>
      <c r="H53" s="398"/>
      <c r="I53" s="264">
        <f t="shared" si="1"/>
        <v>0</v>
      </c>
      <c r="J53" s="397"/>
      <c r="K53" s="398"/>
      <c r="L53" s="264">
        <f t="shared" si="2"/>
        <v>0</v>
      </c>
      <c r="M53" s="399">
        <f t="shared" si="18"/>
        <v>0</v>
      </c>
      <c r="N53" s="264">
        <f t="shared" si="19"/>
        <v>0</v>
      </c>
      <c r="O53" s="264">
        <f t="shared" si="20"/>
        <v>0</v>
      </c>
      <c r="P53" s="264">
        <f t="shared" si="6"/>
        <v>0</v>
      </c>
      <c r="Q53" s="264">
        <f t="shared" si="7"/>
        <v>0</v>
      </c>
      <c r="R53" s="264">
        <f t="shared" si="8"/>
        <v>0</v>
      </c>
      <c r="S53" s="264">
        <f t="shared" si="9"/>
        <v>0</v>
      </c>
      <c r="T53" s="264">
        <f t="shared" si="10"/>
        <v>0</v>
      </c>
      <c r="U53" s="264">
        <f t="shared" si="11"/>
        <v>0</v>
      </c>
      <c r="V53" s="264">
        <f t="shared" si="12"/>
        <v>0</v>
      </c>
      <c r="W53" s="264">
        <f t="shared" si="13"/>
        <v>0</v>
      </c>
      <c r="X53" s="264">
        <f t="shared" si="14"/>
        <v>0</v>
      </c>
      <c r="Y53" s="264">
        <f t="shared" si="15"/>
        <v>0</v>
      </c>
      <c r="Z53" s="264">
        <f t="shared" si="16"/>
        <v>0</v>
      </c>
      <c r="AA53" s="264">
        <f t="shared" si="17"/>
        <v>0</v>
      </c>
      <c r="AB53" s="163"/>
    </row>
    <row r="54" spans="1:28" s="233" customFormat="1" ht="12.75">
      <c r="A54" s="230" t="s">
        <v>662</v>
      </c>
      <c r="B54" s="231"/>
      <c r="C54" s="401">
        <f>SUM(C8:C53)</f>
        <v>0</v>
      </c>
      <c r="D54" s="402"/>
      <c r="E54" s="403">
        <f>SUM(E8:E53)</f>
        <v>0</v>
      </c>
      <c r="F54" s="419"/>
      <c r="G54" s="401">
        <f>SUM(G8:G53)</f>
        <v>0</v>
      </c>
      <c r="H54" s="402"/>
      <c r="I54" s="403">
        <f>SUM(I8:I53)</f>
        <v>0</v>
      </c>
      <c r="J54" s="401">
        <f>SUM(J8:J53)</f>
        <v>0</v>
      </c>
      <c r="K54" s="402"/>
      <c r="L54" s="403">
        <f aca="true" t="shared" si="21" ref="L54:AA54">SUM(L8:L53)</f>
        <v>0</v>
      </c>
      <c r="M54" s="401">
        <f t="shared" si="21"/>
        <v>0</v>
      </c>
      <c r="N54" s="403">
        <f t="shared" si="21"/>
        <v>0</v>
      </c>
      <c r="O54" s="403">
        <f t="shared" si="21"/>
        <v>0</v>
      </c>
      <c r="P54" s="403">
        <f t="shared" si="21"/>
        <v>0</v>
      </c>
      <c r="Q54" s="403">
        <f t="shared" si="21"/>
        <v>0</v>
      </c>
      <c r="R54" s="403">
        <f t="shared" si="21"/>
        <v>0</v>
      </c>
      <c r="S54" s="403">
        <f t="shared" si="21"/>
        <v>0</v>
      </c>
      <c r="T54" s="403">
        <f t="shared" si="21"/>
        <v>0</v>
      </c>
      <c r="U54" s="403">
        <f t="shared" si="21"/>
        <v>0</v>
      </c>
      <c r="V54" s="403">
        <f t="shared" si="21"/>
        <v>0</v>
      </c>
      <c r="W54" s="403">
        <f t="shared" si="21"/>
        <v>0</v>
      </c>
      <c r="X54" s="403">
        <f t="shared" si="21"/>
        <v>0</v>
      </c>
      <c r="Y54" s="403">
        <f t="shared" si="21"/>
        <v>0</v>
      </c>
      <c r="Z54" s="403">
        <f t="shared" si="21"/>
        <v>0</v>
      </c>
      <c r="AA54" s="403">
        <f t="shared" si="21"/>
        <v>0</v>
      </c>
      <c r="AB54" s="420"/>
    </row>
    <row r="56" spans="9:15" ht="12.75">
      <c r="I56" s="233" t="s">
        <v>673</v>
      </c>
      <c r="L56" s="233"/>
      <c r="M56" s="233"/>
      <c r="N56" s="233"/>
      <c r="O56" s="236">
        <f>O54-N54</f>
        <v>0</v>
      </c>
    </row>
    <row r="57" ht="12.75">
      <c r="I57" s="5" t="s">
        <v>674</v>
      </c>
    </row>
    <row r="59" spans="9:15" ht="12.75">
      <c r="I59" s="233" t="s">
        <v>675</v>
      </c>
      <c r="L59" s="233"/>
      <c r="M59" s="233"/>
      <c r="N59" s="233"/>
      <c r="O59" s="236">
        <f>O54-E54</f>
        <v>0</v>
      </c>
    </row>
    <row r="60" ht="12.75">
      <c r="I60" s="5" t="s">
        <v>676</v>
      </c>
    </row>
    <row r="62" spans="9:15" ht="12.75">
      <c r="I62" s="233" t="s">
        <v>19</v>
      </c>
      <c r="O62" s="236">
        <f>O59+'Anl.3 FPV_Fall_ÜL'!H50</f>
        <v>0</v>
      </c>
    </row>
    <row r="64" spans="9:15" ht="12.75">
      <c r="I64" s="5" t="s">
        <v>475</v>
      </c>
      <c r="N64" s="342">
        <v>0.4</v>
      </c>
      <c r="O64" s="245">
        <f>IF(O62&lt;0,O62*-N64,0)</f>
        <v>0</v>
      </c>
    </row>
    <row r="66" spans="9:15" ht="12.75">
      <c r="I66" s="5" t="s">
        <v>283</v>
      </c>
      <c r="N66" s="240" t="e">
        <f>O75/M75</f>
        <v>#DIV/0!</v>
      </c>
      <c r="O66" s="245">
        <f>IF(O62&gt;0,O62*-N66,0)</f>
        <v>0</v>
      </c>
    </row>
    <row r="68" spans="10:15" ht="12.75">
      <c r="J68" s="5" t="s">
        <v>252</v>
      </c>
      <c r="N68" s="344" t="s">
        <v>280</v>
      </c>
      <c r="O68" s="344" t="s">
        <v>281</v>
      </c>
    </row>
    <row r="69" spans="10:15" ht="12.75">
      <c r="J69" s="5" t="s">
        <v>253</v>
      </c>
      <c r="M69" s="245">
        <f>IF(AND((Q54-P54+'Anl.3 FPV_Fall_ÜL'!H54)&gt;0,O62&gt;0),Q54-P54+'Anl.3 FPV_Fall_ÜL'!H54,0)</f>
        <v>0</v>
      </c>
      <c r="N69" s="342">
        <v>0.75</v>
      </c>
      <c r="O69" s="245">
        <f aca="true" t="shared" si="22" ref="O69:O74">M69*N69</f>
        <v>0</v>
      </c>
    </row>
    <row r="70" spans="10:15" ht="12.75">
      <c r="J70" s="5" t="s">
        <v>254</v>
      </c>
      <c r="M70" s="245">
        <f>IF(AND((S54-R54+'Anl.3 FPV_Fall_ÜL'!H55)&gt;0,O62&gt;0),S54-R54+'Anl.3 FPV_Fall_ÜL'!H55,0)</f>
        <v>0</v>
      </c>
      <c r="N70" s="342">
        <v>0.7</v>
      </c>
      <c r="O70" s="245">
        <f t="shared" si="22"/>
        <v>0</v>
      </c>
    </row>
    <row r="71" spans="10:15" ht="12.75">
      <c r="J71" s="5" t="s">
        <v>255</v>
      </c>
      <c r="M71" s="245">
        <f>IF(AND((U54-T54+'Anl.3 FPV_Fall_ÜL'!H56)&gt;0,O62&gt;0),U54-T54+'Anl.3 FPV_Fall_ÜL'!H56,0)</f>
        <v>0</v>
      </c>
      <c r="N71" s="342">
        <v>0.65</v>
      </c>
      <c r="O71" s="245">
        <f t="shared" si="22"/>
        <v>0</v>
      </c>
    </row>
    <row r="72" spans="10:15" ht="12.75">
      <c r="J72" s="5" t="s">
        <v>256</v>
      </c>
      <c r="M72" s="245">
        <f>IF(AND((W54-V54+'Anl.3 FPV_Fall_ÜL'!H57)&gt;0,O62&gt;0),W54-V54+'Anl.3 FPV_Fall_ÜL'!H57,0)</f>
        <v>0</v>
      </c>
      <c r="N72" s="342">
        <v>0.6</v>
      </c>
      <c r="O72" s="245">
        <f t="shared" si="22"/>
        <v>0</v>
      </c>
    </row>
    <row r="73" spans="10:15" ht="12.75">
      <c r="J73" s="5" t="s">
        <v>257</v>
      </c>
      <c r="M73" s="245">
        <f>IF(AND((Y54-X54+'Anl.3 FPV_Fall_ÜL'!H58)&gt;0,O62&gt;0),Y54-X54+'Anl.3 FPV_Fall_ÜL'!H58,0)</f>
        <v>0</v>
      </c>
      <c r="N73" s="342">
        <v>0.55</v>
      </c>
      <c r="O73" s="245">
        <f t="shared" si="22"/>
        <v>0</v>
      </c>
    </row>
    <row r="74" spans="10:15" ht="12.75">
      <c r="J74" s="5" t="s">
        <v>258</v>
      </c>
      <c r="M74" s="356">
        <f>IF(AND((AA54-Z54+'Anl.3 FPV_Fall_ÜL'!H59)&gt;0,O62&gt;0),AA54-Z54+'Anl.3 FPV_Fall_ÜL'!H59,0)</f>
        <v>0</v>
      </c>
      <c r="N74" s="342">
        <v>0.5</v>
      </c>
      <c r="O74" s="245">
        <f t="shared" si="22"/>
        <v>0</v>
      </c>
    </row>
    <row r="75" spans="10:15" ht="12.75">
      <c r="J75" s="345" t="s">
        <v>282</v>
      </c>
      <c r="K75" s="345"/>
      <c r="L75" s="345"/>
      <c r="M75" s="355">
        <f>SUM(M69:M74)</f>
        <v>0</v>
      </c>
      <c r="N75" s="345"/>
      <c r="O75" s="346">
        <f>SUM(O69:O74)</f>
        <v>0</v>
      </c>
    </row>
  </sheetData>
  <mergeCells count="8">
    <mergeCell ref="G5:O5"/>
    <mergeCell ref="P5:AA5"/>
    <mergeCell ref="P6:Q6"/>
    <mergeCell ref="R6:S6"/>
    <mergeCell ref="T6:U6"/>
    <mergeCell ref="V6:W6"/>
    <mergeCell ref="X6:Y6"/>
    <mergeCell ref="Z6:AA6"/>
  </mergeCells>
  <printOptions/>
  <pageMargins left="0.1968503937007874" right="0.31496062992125984" top="0.5905511811023623" bottom="0.7480314960629921" header="0.5118110236220472" footer="0.5118110236220472"/>
  <pageSetup fitToHeight="0"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dimension ref="A1:V140"/>
  <sheetViews>
    <sheetView zoomScale="75" zoomScaleNormal="75" workbookViewId="0" topLeftCell="A1">
      <pane xSplit="2" ySplit="7" topLeftCell="J119" activePane="bottomRight" state="frozen"/>
      <selection pane="topLeft" activeCell="A1" sqref="A1"/>
      <selection pane="topRight" activeCell="C1" sqref="C1"/>
      <selection pane="bottomLeft" activeCell="A8" sqref="A8"/>
      <selection pane="bottomRight" activeCell="C132" sqref="C132"/>
    </sheetView>
  </sheetViews>
  <sheetFormatPr defaultColWidth="11.421875" defaultRowHeight="12.75" outlineLevelRow="1" outlineLevelCol="1"/>
  <cols>
    <col min="1" max="1" width="13.57421875" style="5" customWidth="1"/>
    <col min="2" max="2" width="38.57421875" style="5" customWidth="1"/>
    <col min="3" max="3" width="11.28125" style="5" customWidth="1"/>
    <col min="4" max="4" width="55.7109375" style="5" hidden="1" customWidth="1" outlineLevel="1"/>
    <col min="5" max="5" width="12.28125" style="5" bestFit="1" customWidth="1" collapsed="1"/>
    <col min="6" max="6" width="12.28125" style="5" bestFit="1" customWidth="1"/>
    <col min="7" max="7" width="12.00390625" style="5" bestFit="1" customWidth="1"/>
    <col min="8" max="8" width="12.00390625" style="240" customWidth="1"/>
    <col min="9" max="9" width="12.140625" style="5" customWidth="1"/>
    <col min="10" max="10" width="12.7109375" style="5" customWidth="1"/>
    <col min="11" max="22" width="11.57421875" style="5" hidden="1" customWidth="1" outlineLevel="1"/>
    <col min="23" max="23" width="11.57421875" style="5" customWidth="1" collapsed="1"/>
    <col min="24" max="16384" width="11.57421875" style="5" customWidth="1"/>
  </cols>
  <sheetData>
    <row r="1" spans="1:6" ht="15">
      <c r="A1" s="260" t="str">
        <f>DRG!A1</f>
        <v>KH: </v>
      </c>
      <c r="B1" s="239"/>
      <c r="C1" s="239"/>
      <c r="D1" s="239"/>
      <c r="E1" s="262"/>
      <c r="F1" s="262"/>
    </row>
    <row r="2" ht="15">
      <c r="A2" s="14"/>
    </row>
    <row r="3" spans="1:4" ht="15">
      <c r="A3" s="18" t="s">
        <v>895</v>
      </c>
      <c r="B3" s="19"/>
      <c r="C3" s="19"/>
      <c r="D3" s="19"/>
    </row>
    <row r="4" spans="2:4" ht="12.75">
      <c r="B4" s="19"/>
      <c r="C4" s="19"/>
      <c r="D4" s="19"/>
    </row>
    <row r="5" spans="1:22" ht="12.75">
      <c r="A5" s="510" t="s">
        <v>500</v>
      </c>
      <c r="B5" s="493" t="s">
        <v>481</v>
      </c>
      <c r="C5" s="526" t="s">
        <v>879</v>
      </c>
      <c r="D5" s="527"/>
      <c r="E5" s="224" t="s">
        <v>794</v>
      </c>
      <c r="F5" s="32"/>
      <c r="G5" s="33"/>
      <c r="H5" s="241"/>
      <c r="I5" s="503" t="s">
        <v>796</v>
      </c>
      <c r="J5" s="503"/>
      <c r="K5" s="504" t="s">
        <v>243</v>
      </c>
      <c r="L5" s="503"/>
      <c r="M5" s="503"/>
      <c r="N5" s="503"/>
      <c r="O5" s="503"/>
      <c r="P5" s="503"/>
      <c r="Q5" s="503"/>
      <c r="R5" s="503"/>
      <c r="S5" s="503"/>
      <c r="T5" s="503"/>
      <c r="U5" s="503"/>
      <c r="V5" s="490"/>
    </row>
    <row r="6" spans="1:22" ht="52.5">
      <c r="A6" s="510"/>
      <c r="B6" s="525"/>
      <c r="C6" s="528"/>
      <c r="D6" s="529"/>
      <c r="E6" s="29" t="s">
        <v>797</v>
      </c>
      <c r="F6" s="29" t="s">
        <v>700</v>
      </c>
      <c r="G6" s="29" t="s">
        <v>799</v>
      </c>
      <c r="H6" s="242" t="s">
        <v>876</v>
      </c>
      <c r="I6" s="29" t="s">
        <v>874</v>
      </c>
      <c r="J6" s="29" t="s">
        <v>241</v>
      </c>
      <c r="K6" s="491" t="s">
        <v>244</v>
      </c>
      <c r="L6" s="492"/>
      <c r="M6" s="491" t="s">
        <v>245</v>
      </c>
      <c r="N6" s="492"/>
      <c r="O6" s="491" t="s">
        <v>246</v>
      </c>
      <c r="P6" s="492"/>
      <c r="Q6" s="491" t="s">
        <v>247</v>
      </c>
      <c r="R6" s="492"/>
      <c r="S6" s="491" t="s">
        <v>248</v>
      </c>
      <c r="T6" s="492"/>
      <c r="U6" s="491" t="s">
        <v>249</v>
      </c>
      <c r="V6" s="492"/>
    </row>
    <row r="7" spans="1:22" ht="12.75">
      <c r="A7" s="37"/>
      <c r="B7" s="38"/>
      <c r="C7" s="38"/>
      <c r="D7" s="38"/>
      <c r="E7" s="37"/>
      <c r="F7" s="37"/>
      <c r="G7" s="37"/>
      <c r="H7" s="243"/>
      <c r="I7" s="37"/>
      <c r="J7" s="37"/>
      <c r="K7" s="37" t="s">
        <v>250</v>
      </c>
      <c r="L7" s="37" t="s">
        <v>259</v>
      </c>
      <c r="M7" s="37" t="s">
        <v>250</v>
      </c>
      <c r="N7" s="37" t="s">
        <v>259</v>
      </c>
      <c r="O7" s="37" t="s">
        <v>250</v>
      </c>
      <c r="P7" s="37" t="s">
        <v>259</v>
      </c>
      <c r="Q7" s="37" t="s">
        <v>250</v>
      </c>
      <c r="R7" s="37" t="s">
        <v>259</v>
      </c>
      <c r="S7" s="37" t="s">
        <v>250</v>
      </c>
      <c r="T7" s="37" t="s">
        <v>259</v>
      </c>
      <c r="U7" s="37" t="s">
        <v>250</v>
      </c>
      <c r="V7" s="37" t="s">
        <v>259</v>
      </c>
    </row>
    <row r="8" spans="1:22" ht="26.25">
      <c r="A8" s="146" t="s">
        <v>880</v>
      </c>
      <c r="B8" s="148" t="s">
        <v>501</v>
      </c>
      <c r="C8" s="172" t="s">
        <v>26</v>
      </c>
      <c r="D8" s="247" t="s">
        <v>139</v>
      </c>
      <c r="E8" s="228"/>
      <c r="F8" s="229"/>
      <c r="G8" s="264">
        <f>F8*E8</f>
        <v>0</v>
      </c>
      <c r="H8" s="265"/>
      <c r="I8" s="266"/>
      <c r="J8" s="264">
        <f>I8*F8</f>
        <v>0</v>
      </c>
      <c r="K8" s="264">
        <f aca="true" t="shared" si="0" ref="K8:K69">IF($H8&lt;=50%,$G8,0)</f>
        <v>0</v>
      </c>
      <c r="L8" s="264">
        <f aca="true" t="shared" si="1" ref="L8:L69">IF($H8&lt;=50%,$J8,0)</f>
        <v>0</v>
      </c>
      <c r="M8" s="264">
        <f aca="true" t="shared" si="2" ref="M8:M69">IF(AND($H8&lt;=60%,$H8&gt;50%),$G8,0)</f>
        <v>0</v>
      </c>
      <c r="N8" s="264">
        <f aca="true" t="shared" si="3" ref="N8:N69">IF(AND($H8&lt;=60%,$H8&gt;50%),$J8,0)</f>
        <v>0</v>
      </c>
      <c r="O8" s="264">
        <f aca="true" t="shared" si="4" ref="O8:O69">IF(AND($H8&lt;=70%,$H8&gt;60%),$G8,0)</f>
        <v>0</v>
      </c>
      <c r="P8" s="264">
        <f aca="true" t="shared" si="5" ref="P8:P69">IF(AND($H8&lt;=70%,$H8&gt;60%),$J8,0)</f>
        <v>0</v>
      </c>
      <c r="Q8" s="264">
        <f aca="true" t="shared" si="6" ref="Q8:Q69">IF(AND($H8&lt;=80%,$H8&gt;70%),$G8,0)</f>
        <v>0</v>
      </c>
      <c r="R8" s="264">
        <f aca="true" t="shared" si="7" ref="R8:R69">IF(AND($H8&lt;=80%,$H8&gt;70%),$J8,0)</f>
        <v>0</v>
      </c>
      <c r="S8" s="264">
        <f aca="true" t="shared" si="8" ref="S8:S69">IF(AND($H8&lt;=90%,$H8&gt;80%),$G8,0)</f>
        <v>0</v>
      </c>
      <c r="T8" s="264">
        <f aca="true" t="shared" si="9" ref="T8:T69">IF(AND($H8&lt;=90%,$H8&gt;80%),$J8,0)</f>
        <v>0</v>
      </c>
      <c r="U8" s="264">
        <f aca="true" t="shared" si="10" ref="U8:U69">IF(AND($H8&lt;=100%,$H8&gt;90%),$G8,0)</f>
        <v>0</v>
      </c>
      <c r="V8" s="264">
        <f aca="true" t="shared" si="11" ref="V8:V69">IF(AND($H8&lt;=100%,$H8&gt;90%),$J8,0)</f>
        <v>0</v>
      </c>
    </row>
    <row r="9" spans="1:22" ht="26.25">
      <c r="A9" s="140"/>
      <c r="B9" s="147"/>
      <c r="C9" s="172" t="s">
        <v>27</v>
      </c>
      <c r="D9" s="247" t="s">
        <v>140</v>
      </c>
      <c r="E9" s="228"/>
      <c r="F9" s="229"/>
      <c r="G9" s="264">
        <f aca="true" t="shared" si="12" ref="G9:G70">F9*E9</f>
        <v>0</v>
      </c>
      <c r="H9" s="265"/>
      <c r="I9" s="266"/>
      <c r="J9" s="264">
        <f aca="true" t="shared" si="13" ref="J9:J70">I9*F9</f>
        <v>0</v>
      </c>
      <c r="K9" s="264">
        <f t="shared" si="0"/>
        <v>0</v>
      </c>
      <c r="L9" s="264">
        <f t="shared" si="1"/>
        <v>0</v>
      </c>
      <c r="M9" s="264">
        <f t="shared" si="2"/>
        <v>0</v>
      </c>
      <c r="N9" s="264">
        <f t="shared" si="3"/>
        <v>0</v>
      </c>
      <c r="O9" s="264">
        <f t="shared" si="4"/>
        <v>0</v>
      </c>
      <c r="P9" s="264">
        <f t="shared" si="5"/>
        <v>0</v>
      </c>
      <c r="Q9" s="264">
        <f t="shared" si="6"/>
        <v>0</v>
      </c>
      <c r="R9" s="264">
        <f t="shared" si="7"/>
        <v>0</v>
      </c>
      <c r="S9" s="264">
        <f t="shared" si="8"/>
        <v>0</v>
      </c>
      <c r="T9" s="264">
        <f t="shared" si="9"/>
        <v>0</v>
      </c>
      <c r="U9" s="264">
        <f t="shared" si="10"/>
        <v>0</v>
      </c>
      <c r="V9" s="264">
        <f t="shared" si="11"/>
        <v>0</v>
      </c>
    </row>
    <row r="10" spans="1:22" ht="26.25">
      <c r="A10" s="149"/>
      <c r="B10" s="133"/>
      <c r="C10" s="172" t="s">
        <v>28</v>
      </c>
      <c r="D10" s="247" t="s">
        <v>141</v>
      </c>
      <c r="E10" s="228"/>
      <c r="F10" s="229"/>
      <c r="G10" s="264">
        <f t="shared" si="12"/>
        <v>0</v>
      </c>
      <c r="H10" s="265"/>
      <c r="I10" s="266"/>
      <c r="J10" s="264">
        <f t="shared" si="13"/>
        <v>0</v>
      </c>
      <c r="K10" s="264">
        <f t="shared" si="0"/>
        <v>0</v>
      </c>
      <c r="L10" s="264">
        <f t="shared" si="1"/>
        <v>0</v>
      </c>
      <c r="M10" s="264">
        <f t="shared" si="2"/>
        <v>0</v>
      </c>
      <c r="N10" s="264">
        <f t="shared" si="3"/>
        <v>0</v>
      </c>
      <c r="O10" s="264">
        <f t="shared" si="4"/>
        <v>0</v>
      </c>
      <c r="P10" s="264">
        <f t="shared" si="5"/>
        <v>0</v>
      </c>
      <c r="Q10" s="264">
        <f t="shared" si="6"/>
        <v>0</v>
      </c>
      <c r="R10" s="264">
        <f t="shared" si="7"/>
        <v>0</v>
      </c>
      <c r="S10" s="264">
        <f t="shared" si="8"/>
        <v>0</v>
      </c>
      <c r="T10" s="264">
        <f t="shared" si="9"/>
        <v>0</v>
      </c>
      <c r="U10" s="264">
        <f t="shared" si="10"/>
        <v>0</v>
      </c>
      <c r="V10" s="264">
        <f t="shared" si="11"/>
        <v>0</v>
      </c>
    </row>
    <row r="11" spans="1:22" ht="39">
      <c r="A11" s="530" t="s">
        <v>1077</v>
      </c>
      <c r="B11" s="533" t="s">
        <v>5</v>
      </c>
      <c r="C11" s="172" t="s">
        <v>29</v>
      </c>
      <c r="D11" s="247" t="s">
        <v>142</v>
      </c>
      <c r="E11" s="228"/>
      <c r="F11" s="229"/>
      <c r="G11" s="264">
        <f t="shared" si="12"/>
        <v>0</v>
      </c>
      <c r="H11" s="265"/>
      <c r="I11" s="266"/>
      <c r="J11" s="264">
        <f t="shared" si="13"/>
        <v>0</v>
      </c>
      <c r="K11" s="264">
        <f t="shared" si="0"/>
        <v>0</v>
      </c>
      <c r="L11" s="264">
        <f t="shared" si="1"/>
        <v>0</v>
      </c>
      <c r="M11" s="264">
        <f t="shared" si="2"/>
        <v>0</v>
      </c>
      <c r="N11" s="264">
        <f t="shared" si="3"/>
        <v>0</v>
      </c>
      <c r="O11" s="264">
        <f t="shared" si="4"/>
        <v>0</v>
      </c>
      <c r="P11" s="264">
        <f t="shared" si="5"/>
        <v>0</v>
      </c>
      <c r="Q11" s="264">
        <f t="shared" si="6"/>
        <v>0</v>
      </c>
      <c r="R11" s="264">
        <f t="shared" si="7"/>
        <v>0</v>
      </c>
      <c r="S11" s="264">
        <f t="shared" si="8"/>
        <v>0</v>
      </c>
      <c r="T11" s="264">
        <f t="shared" si="9"/>
        <v>0</v>
      </c>
      <c r="U11" s="264">
        <f t="shared" si="10"/>
        <v>0</v>
      </c>
      <c r="V11" s="264">
        <f t="shared" si="11"/>
        <v>0</v>
      </c>
    </row>
    <row r="12" spans="1:22" ht="39">
      <c r="A12" s="531"/>
      <c r="B12" s="534"/>
      <c r="C12" s="172" t="s">
        <v>30</v>
      </c>
      <c r="D12" s="247" t="s">
        <v>143</v>
      </c>
      <c r="E12" s="228"/>
      <c r="F12" s="229"/>
      <c r="G12" s="264">
        <f t="shared" si="12"/>
        <v>0</v>
      </c>
      <c r="H12" s="265"/>
      <c r="I12" s="266"/>
      <c r="J12" s="264">
        <f t="shared" si="13"/>
        <v>0</v>
      </c>
      <c r="K12" s="264">
        <f t="shared" si="0"/>
        <v>0</v>
      </c>
      <c r="L12" s="264">
        <f t="shared" si="1"/>
        <v>0</v>
      </c>
      <c r="M12" s="264">
        <f t="shared" si="2"/>
        <v>0</v>
      </c>
      <c r="N12" s="264">
        <f t="shared" si="3"/>
        <v>0</v>
      </c>
      <c r="O12" s="264">
        <f t="shared" si="4"/>
        <v>0</v>
      </c>
      <c r="P12" s="264">
        <f t="shared" si="5"/>
        <v>0</v>
      </c>
      <c r="Q12" s="264">
        <f t="shared" si="6"/>
        <v>0</v>
      </c>
      <c r="R12" s="264">
        <f t="shared" si="7"/>
        <v>0</v>
      </c>
      <c r="S12" s="264">
        <f t="shared" si="8"/>
        <v>0</v>
      </c>
      <c r="T12" s="264">
        <f t="shared" si="9"/>
        <v>0</v>
      </c>
      <c r="U12" s="264">
        <f t="shared" si="10"/>
        <v>0</v>
      </c>
      <c r="V12" s="264">
        <f t="shared" si="11"/>
        <v>0</v>
      </c>
    </row>
    <row r="13" spans="1:22" ht="39">
      <c r="A13" s="531"/>
      <c r="B13" s="534"/>
      <c r="C13" s="172" t="s">
        <v>31</v>
      </c>
      <c r="D13" s="247" t="s">
        <v>144</v>
      </c>
      <c r="E13" s="228"/>
      <c r="F13" s="229"/>
      <c r="G13" s="264">
        <f t="shared" si="12"/>
        <v>0</v>
      </c>
      <c r="H13" s="265"/>
      <c r="I13" s="266"/>
      <c r="J13" s="264">
        <f t="shared" si="13"/>
        <v>0</v>
      </c>
      <c r="K13" s="264">
        <f t="shared" si="0"/>
        <v>0</v>
      </c>
      <c r="L13" s="264">
        <f t="shared" si="1"/>
        <v>0</v>
      </c>
      <c r="M13" s="264">
        <f t="shared" si="2"/>
        <v>0</v>
      </c>
      <c r="N13" s="264">
        <f t="shared" si="3"/>
        <v>0</v>
      </c>
      <c r="O13" s="264">
        <f t="shared" si="4"/>
        <v>0</v>
      </c>
      <c r="P13" s="264">
        <f t="shared" si="5"/>
        <v>0</v>
      </c>
      <c r="Q13" s="264">
        <f t="shared" si="6"/>
        <v>0</v>
      </c>
      <c r="R13" s="264">
        <f t="shared" si="7"/>
        <v>0</v>
      </c>
      <c r="S13" s="264">
        <f t="shared" si="8"/>
        <v>0</v>
      </c>
      <c r="T13" s="264">
        <f t="shared" si="9"/>
        <v>0</v>
      </c>
      <c r="U13" s="264">
        <f t="shared" si="10"/>
        <v>0</v>
      </c>
      <c r="V13" s="264">
        <f t="shared" si="11"/>
        <v>0</v>
      </c>
    </row>
    <row r="14" spans="1:22" ht="39">
      <c r="A14" s="531"/>
      <c r="B14" s="534"/>
      <c r="C14" s="172" t="s">
        <v>32</v>
      </c>
      <c r="D14" s="247" t="s">
        <v>148</v>
      </c>
      <c r="E14" s="228"/>
      <c r="F14" s="229"/>
      <c r="G14" s="264">
        <f t="shared" si="12"/>
        <v>0</v>
      </c>
      <c r="H14" s="265"/>
      <c r="I14" s="266"/>
      <c r="J14" s="264">
        <f t="shared" si="13"/>
        <v>0</v>
      </c>
      <c r="K14" s="264">
        <f t="shared" si="0"/>
        <v>0</v>
      </c>
      <c r="L14" s="264">
        <f t="shared" si="1"/>
        <v>0</v>
      </c>
      <c r="M14" s="264">
        <f t="shared" si="2"/>
        <v>0</v>
      </c>
      <c r="N14" s="264">
        <f t="shared" si="3"/>
        <v>0</v>
      </c>
      <c r="O14" s="264">
        <f t="shared" si="4"/>
        <v>0</v>
      </c>
      <c r="P14" s="264">
        <f t="shared" si="5"/>
        <v>0</v>
      </c>
      <c r="Q14" s="264">
        <f t="shared" si="6"/>
        <v>0</v>
      </c>
      <c r="R14" s="264">
        <f t="shared" si="7"/>
        <v>0</v>
      </c>
      <c r="S14" s="264">
        <f t="shared" si="8"/>
        <v>0</v>
      </c>
      <c r="T14" s="264">
        <f t="shared" si="9"/>
        <v>0</v>
      </c>
      <c r="U14" s="264">
        <f t="shared" si="10"/>
        <v>0</v>
      </c>
      <c r="V14" s="264">
        <f t="shared" si="11"/>
        <v>0</v>
      </c>
    </row>
    <row r="15" spans="1:22" ht="26.25">
      <c r="A15" s="531"/>
      <c r="B15" s="534"/>
      <c r="C15" s="172" t="s">
        <v>33</v>
      </c>
      <c r="D15" s="247" t="s">
        <v>149</v>
      </c>
      <c r="E15" s="228"/>
      <c r="F15" s="229"/>
      <c r="G15" s="264">
        <f t="shared" si="12"/>
        <v>0</v>
      </c>
      <c r="H15" s="265"/>
      <c r="I15" s="266"/>
      <c r="J15" s="264">
        <f t="shared" si="13"/>
        <v>0</v>
      </c>
      <c r="K15" s="264">
        <f t="shared" si="0"/>
        <v>0</v>
      </c>
      <c r="L15" s="264">
        <f t="shared" si="1"/>
        <v>0</v>
      </c>
      <c r="M15" s="264">
        <f t="shared" si="2"/>
        <v>0</v>
      </c>
      <c r="N15" s="264">
        <f t="shared" si="3"/>
        <v>0</v>
      </c>
      <c r="O15" s="264">
        <f t="shared" si="4"/>
        <v>0</v>
      </c>
      <c r="P15" s="264">
        <f t="shared" si="5"/>
        <v>0</v>
      </c>
      <c r="Q15" s="264">
        <f t="shared" si="6"/>
        <v>0</v>
      </c>
      <c r="R15" s="264">
        <f t="shared" si="7"/>
        <v>0</v>
      </c>
      <c r="S15" s="264">
        <f t="shared" si="8"/>
        <v>0</v>
      </c>
      <c r="T15" s="264">
        <f t="shared" si="9"/>
        <v>0</v>
      </c>
      <c r="U15" s="264">
        <f t="shared" si="10"/>
        <v>0</v>
      </c>
      <c r="V15" s="264">
        <f t="shared" si="11"/>
        <v>0</v>
      </c>
    </row>
    <row r="16" spans="1:22" ht="39">
      <c r="A16" s="531"/>
      <c r="B16" s="534"/>
      <c r="C16" s="172" t="s">
        <v>34</v>
      </c>
      <c r="D16" s="247" t="s">
        <v>150</v>
      </c>
      <c r="E16" s="228"/>
      <c r="F16" s="229"/>
      <c r="G16" s="264">
        <f t="shared" si="12"/>
        <v>0</v>
      </c>
      <c r="H16" s="265"/>
      <c r="I16" s="266"/>
      <c r="J16" s="264">
        <f t="shared" si="13"/>
        <v>0</v>
      </c>
      <c r="K16" s="264">
        <f t="shared" si="0"/>
        <v>0</v>
      </c>
      <c r="L16" s="264">
        <f t="shared" si="1"/>
        <v>0</v>
      </c>
      <c r="M16" s="264">
        <f t="shared" si="2"/>
        <v>0</v>
      </c>
      <c r="N16" s="264">
        <f t="shared" si="3"/>
        <v>0</v>
      </c>
      <c r="O16" s="264">
        <f t="shared" si="4"/>
        <v>0</v>
      </c>
      <c r="P16" s="264">
        <f t="shared" si="5"/>
        <v>0</v>
      </c>
      <c r="Q16" s="264">
        <f t="shared" si="6"/>
        <v>0</v>
      </c>
      <c r="R16" s="264">
        <f t="shared" si="7"/>
        <v>0</v>
      </c>
      <c r="S16" s="264">
        <f t="shared" si="8"/>
        <v>0</v>
      </c>
      <c r="T16" s="264">
        <f t="shared" si="9"/>
        <v>0</v>
      </c>
      <c r="U16" s="264">
        <f t="shared" si="10"/>
        <v>0</v>
      </c>
      <c r="V16" s="264">
        <f t="shared" si="11"/>
        <v>0</v>
      </c>
    </row>
    <row r="17" spans="1:22" ht="39">
      <c r="A17" s="532"/>
      <c r="B17" s="535"/>
      <c r="C17" s="172" t="s">
        <v>35</v>
      </c>
      <c r="D17" s="247" t="s">
        <v>151</v>
      </c>
      <c r="E17" s="228"/>
      <c r="F17" s="229"/>
      <c r="G17" s="264">
        <f t="shared" si="12"/>
        <v>0</v>
      </c>
      <c r="H17" s="265"/>
      <c r="I17" s="266"/>
      <c r="J17" s="264">
        <f t="shared" si="13"/>
        <v>0</v>
      </c>
      <c r="K17" s="264">
        <f t="shared" si="0"/>
        <v>0</v>
      </c>
      <c r="L17" s="264">
        <f t="shared" si="1"/>
        <v>0</v>
      </c>
      <c r="M17" s="264">
        <f t="shared" si="2"/>
        <v>0</v>
      </c>
      <c r="N17" s="264">
        <f t="shared" si="3"/>
        <v>0</v>
      </c>
      <c r="O17" s="264">
        <f t="shared" si="4"/>
        <v>0</v>
      </c>
      <c r="P17" s="264">
        <f t="shared" si="5"/>
        <v>0</v>
      </c>
      <c r="Q17" s="264">
        <f t="shared" si="6"/>
        <v>0</v>
      </c>
      <c r="R17" s="264">
        <f t="shared" si="7"/>
        <v>0</v>
      </c>
      <c r="S17" s="264">
        <f t="shared" si="8"/>
        <v>0</v>
      </c>
      <c r="T17" s="264">
        <f t="shared" si="9"/>
        <v>0</v>
      </c>
      <c r="U17" s="264">
        <f t="shared" si="10"/>
        <v>0</v>
      </c>
      <c r="V17" s="264">
        <f t="shared" si="11"/>
        <v>0</v>
      </c>
    </row>
    <row r="18" spans="1:22" ht="26.25">
      <c r="A18" s="146" t="s">
        <v>881</v>
      </c>
      <c r="B18" s="148" t="s">
        <v>502</v>
      </c>
      <c r="C18" s="172" t="s">
        <v>701</v>
      </c>
      <c r="D18" s="247" t="s">
        <v>152</v>
      </c>
      <c r="E18" s="228"/>
      <c r="F18" s="229"/>
      <c r="G18" s="264">
        <f t="shared" si="12"/>
        <v>0</v>
      </c>
      <c r="H18" s="265"/>
      <c r="I18" s="266"/>
      <c r="J18" s="264">
        <f t="shared" si="13"/>
        <v>0</v>
      </c>
      <c r="K18" s="264">
        <f t="shared" si="0"/>
        <v>0</v>
      </c>
      <c r="L18" s="264">
        <f t="shared" si="1"/>
        <v>0</v>
      </c>
      <c r="M18" s="264">
        <f t="shared" si="2"/>
        <v>0</v>
      </c>
      <c r="N18" s="264">
        <f t="shared" si="3"/>
        <v>0</v>
      </c>
      <c r="O18" s="264">
        <f t="shared" si="4"/>
        <v>0</v>
      </c>
      <c r="P18" s="264">
        <f t="shared" si="5"/>
        <v>0</v>
      </c>
      <c r="Q18" s="264">
        <f t="shared" si="6"/>
        <v>0</v>
      </c>
      <c r="R18" s="264">
        <f t="shared" si="7"/>
        <v>0</v>
      </c>
      <c r="S18" s="264">
        <f t="shared" si="8"/>
        <v>0</v>
      </c>
      <c r="T18" s="264">
        <f t="shared" si="9"/>
        <v>0</v>
      </c>
      <c r="U18" s="264">
        <f t="shared" si="10"/>
        <v>0</v>
      </c>
      <c r="V18" s="264">
        <f t="shared" si="11"/>
        <v>0</v>
      </c>
    </row>
    <row r="19" spans="1:22" ht="39">
      <c r="A19" s="146" t="s">
        <v>1078</v>
      </c>
      <c r="B19" s="174" t="s">
        <v>6</v>
      </c>
      <c r="C19" s="175" t="s">
        <v>36</v>
      </c>
      <c r="D19" s="247" t="s">
        <v>153</v>
      </c>
      <c r="E19" s="228"/>
      <c r="F19" s="229"/>
      <c r="G19" s="264">
        <f t="shared" si="12"/>
        <v>0</v>
      </c>
      <c r="H19" s="265"/>
      <c r="I19" s="266"/>
      <c r="J19" s="264">
        <f t="shared" si="13"/>
        <v>0</v>
      </c>
      <c r="K19" s="264">
        <f t="shared" si="0"/>
        <v>0</v>
      </c>
      <c r="L19" s="264">
        <f t="shared" si="1"/>
        <v>0</v>
      </c>
      <c r="M19" s="264">
        <f t="shared" si="2"/>
        <v>0</v>
      </c>
      <c r="N19" s="264">
        <f t="shared" si="3"/>
        <v>0</v>
      </c>
      <c r="O19" s="264">
        <f t="shared" si="4"/>
        <v>0</v>
      </c>
      <c r="P19" s="264">
        <f t="shared" si="5"/>
        <v>0</v>
      </c>
      <c r="Q19" s="264">
        <f t="shared" si="6"/>
        <v>0</v>
      </c>
      <c r="R19" s="264">
        <f t="shared" si="7"/>
        <v>0</v>
      </c>
      <c r="S19" s="264">
        <f t="shared" si="8"/>
        <v>0</v>
      </c>
      <c r="T19" s="264">
        <f t="shared" si="9"/>
        <v>0</v>
      </c>
      <c r="U19" s="264">
        <f t="shared" si="10"/>
        <v>0</v>
      </c>
      <c r="V19" s="264">
        <f t="shared" si="11"/>
        <v>0</v>
      </c>
    </row>
    <row r="20" spans="1:22" ht="39">
      <c r="A20" s="140"/>
      <c r="B20" s="145"/>
      <c r="C20" s="175" t="s">
        <v>37</v>
      </c>
      <c r="D20" s="247" t="s">
        <v>154</v>
      </c>
      <c r="E20" s="228"/>
      <c r="F20" s="229"/>
      <c r="G20" s="264">
        <f t="shared" si="12"/>
        <v>0</v>
      </c>
      <c r="H20" s="265"/>
      <c r="I20" s="266"/>
      <c r="J20" s="264">
        <f t="shared" si="13"/>
        <v>0</v>
      </c>
      <c r="K20" s="264">
        <f t="shared" si="0"/>
        <v>0</v>
      </c>
      <c r="L20" s="264">
        <f t="shared" si="1"/>
        <v>0</v>
      </c>
      <c r="M20" s="264">
        <f t="shared" si="2"/>
        <v>0</v>
      </c>
      <c r="N20" s="264">
        <f t="shared" si="3"/>
        <v>0</v>
      </c>
      <c r="O20" s="264">
        <f t="shared" si="4"/>
        <v>0</v>
      </c>
      <c r="P20" s="264">
        <f t="shared" si="5"/>
        <v>0</v>
      </c>
      <c r="Q20" s="264">
        <f t="shared" si="6"/>
        <v>0</v>
      </c>
      <c r="R20" s="264">
        <f t="shared" si="7"/>
        <v>0</v>
      </c>
      <c r="S20" s="264">
        <f t="shared" si="8"/>
        <v>0</v>
      </c>
      <c r="T20" s="264">
        <f t="shared" si="9"/>
        <v>0</v>
      </c>
      <c r="U20" s="264">
        <f t="shared" si="10"/>
        <v>0</v>
      </c>
      <c r="V20" s="264">
        <f t="shared" si="11"/>
        <v>0</v>
      </c>
    </row>
    <row r="21" spans="1:22" ht="52.5">
      <c r="A21" s="140"/>
      <c r="B21" s="145"/>
      <c r="C21" s="175" t="s">
        <v>38</v>
      </c>
      <c r="D21" s="247" t="s">
        <v>155</v>
      </c>
      <c r="E21" s="228"/>
      <c r="F21" s="229"/>
      <c r="G21" s="264">
        <f t="shared" si="12"/>
        <v>0</v>
      </c>
      <c r="H21" s="265"/>
      <c r="I21" s="266"/>
      <c r="J21" s="264">
        <f t="shared" si="13"/>
        <v>0</v>
      </c>
      <c r="K21" s="264">
        <f t="shared" si="0"/>
        <v>0</v>
      </c>
      <c r="L21" s="264">
        <f t="shared" si="1"/>
        <v>0</v>
      </c>
      <c r="M21" s="264">
        <f t="shared" si="2"/>
        <v>0</v>
      </c>
      <c r="N21" s="264">
        <f t="shared" si="3"/>
        <v>0</v>
      </c>
      <c r="O21" s="264">
        <f t="shared" si="4"/>
        <v>0</v>
      </c>
      <c r="P21" s="264">
        <f t="shared" si="5"/>
        <v>0</v>
      </c>
      <c r="Q21" s="264">
        <f t="shared" si="6"/>
        <v>0</v>
      </c>
      <c r="R21" s="264">
        <f t="shared" si="7"/>
        <v>0</v>
      </c>
      <c r="S21" s="264">
        <f t="shared" si="8"/>
        <v>0</v>
      </c>
      <c r="T21" s="264">
        <f t="shared" si="9"/>
        <v>0</v>
      </c>
      <c r="U21" s="264">
        <f t="shared" si="10"/>
        <v>0</v>
      </c>
      <c r="V21" s="264">
        <f t="shared" si="11"/>
        <v>0</v>
      </c>
    </row>
    <row r="22" spans="1:22" ht="39">
      <c r="A22" s="140"/>
      <c r="B22" s="145"/>
      <c r="C22" s="175" t="s">
        <v>39</v>
      </c>
      <c r="D22" s="247" t="s">
        <v>158</v>
      </c>
      <c r="E22" s="228"/>
      <c r="F22" s="229"/>
      <c r="G22" s="264">
        <f t="shared" si="12"/>
        <v>0</v>
      </c>
      <c r="H22" s="265"/>
      <c r="I22" s="266"/>
      <c r="J22" s="264">
        <f t="shared" si="13"/>
        <v>0</v>
      </c>
      <c r="K22" s="264">
        <f t="shared" si="0"/>
        <v>0</v>
      </c>
      <c r="L22" s="264">
        <f t="shared" si="1"/>
        <v>0</v>
      </c>
      <c r="M22" s="264">
        <f t="shared" si="2"/>
        <v>0</v>
      </c>
      <c r="N22" s="264">
        <f t="shared" si="3"/>
        <v>0</v>
      </c>
      <c r="O22" s="264">
        <f t="shared" si="4"/>
        <v>0</v>
      </c>
      <c r="P22" s="264">
        <f t="shared" si="5"/>
        <v>0</v>
      </c>
      <c r="Q22" s="264">
        <f t="shared" si="6"/>
        <v>0</v>
      </c>
      <c r="R22" s="264">
        <f t="shared" si="7"/>
        <v>0</v>
      </c>
      <c r="S22" s="264">
        <f t="shared" si="8"/>
        <v>0</v>
      </c>
      <c r="T22" s="264">
        <f t="shared" si="9"/>
        <v>0</v>
      </c>
      <c r="U22" s="264">
        <f t="shared" si="10"/>
        <v>0</v>
      </c>
      <c r="V22" s="264">
        <f t="shared" si="11"/>
        <v>0</v>
      </c>
    </row>
    <row r="23" spans="1:22" ht="52.5">
      <c r="A23" s="140"/>
      <c r="B23" s="145"/>
      <c r="C23" s="175" t="s">
        <v>40</v>
      </c>
      <c r="D23" s="247" t="s">
        <v>159</v>
      </c>
      <c r="E23" s="228"/>
      <c r="F23" s="229"/>
      <c r="G23" s="264">
        <f t="shared" si="12"/>
        <v>0</v>
      </c>
      <c r="H23" s="265"/>
      <c r="I23" s="266"/>
      <c r="J23" s="264">
        <f t="shared" si="13"/>
        <v>0</v>
      </c>
      <c r="K23" s="264">
        <f t="shared" si="0"/>
        <v>0</v>
      </c>
      <c r="L23" s="264">
        <f t="shared" si="1"/>
        <v>0</v>
      </c>
      <c r="M23" s="264">
        <f t="shared" si="2"/>
        <v>0</v>
      </c>
      <c r="N23" s="264">
        <f t="shared" si="3"/>
        <v>0</v>
      </c>
      <c r="O23" s="264">
        <f t="shared" si="4"/>
        <v>0</v>
      </c>
      <c r="P23" s="264">
        <f t="shared" si="5"/>
        <v>0</v>
      </c>
      <c r="Q23" s="264">
        <f t="shared" si="6"/>
        <v>0</v>
      </c>
      <c r="R23" s="264">
        <f t="shared" si="7"/>
        <v>0</v>
      </c>
      <c r="S23" s="264">
        <f t="shared" si="8"/>
        <v>0</v>
      </c>
      <c r="T23" s="264">
        <f t="shared" si="9"/>
        <v>0</v>
      </c>
      <c r="U23" s="264">
        <f t="shared" si="10"/>
        <v>0</v>
      </c>
      <c r="V23" s="264">
        <f t="shared" si="11"/>
        <v>0</v>
      </c>
    </row>
    <row r="24" spans="1:22" ht="52.5">
      <c r="A24" s="140"/>
      <c r="B24" s="145"/>
      <c r="C24" s="175" t="s">
        <v>41</v>
      </c>
      <c r="D24" s="247" t="s">
        <v>160</v>
      </c>
      <c r="E24" s="228"/>
      <c r="F24" s="229"/>
      <c r="G24" s="264">
        <f t="shared" si="12"/>
        <v>0</v>
      </c>
      <c r="H24" s="265"/>
      <c r="I24" s="266"/>
      <c r="J24" s="264">
        <f t="shared" si="13"/>
        <v>0</v>
      </c>
      <c r="K24" s="264">
        <f t="shared" si="0"/>
        <v>0</v>
      </c>
      <c r="L24" s="264">
        <f t="shared" si="1"/>
        <v>0</v>
      </c>
      <c r="M24" s="264">
        <f t="shared" si="2"/>
        <v>0</v>
      </c>
      <c r="N24" s="264">
        <f t="shared" si="3"/>
        <v>0</v>
      </c>
      <c r="O24" s="264">
        <f t="shared" si="4"/>
        <v>0</v>
      </c>
      <c r="P24" s="264">
        <f t="shared" si="5"/>
        <v>0</v>
      </c>
      <c r="Q24" s="264">
        <f t="shared" si="6"/>
        <v>0</v>
      </c>
      <c r="R24" s="264">
        <f t="shared" si="7"/>
        <v>0</v>
      </c>
      <c r="S24" s="264">
        <f t="shared" si="8"/>
        <v>0</v>
      </c>
      <c r="T24" s="264">
        <f t="shared" si="9"/>
        <v>0</v>
      </c>
      <c r="U24" s="264">
        <f t="shared" si="10"/>
        <v>0</v>
      </c>
      <c r="V24" s="264">
        <f t="shared" si="11"/>
        <v>0</v>
      </c>
    </row>
    <row r="25" spans="1:22" ht="39">
      <c r="A25" s="140"/>
      <c r="B25" s="145"/>
      <c r="C25" s="175" t="s">
        <v>42</v>
      </c>
      <c r="D25" s="247" t="s">
        <v>702</v>
      </c>
      <c r="E25" s="228"/>
      <c r="F25" s="229"/>
      <c r="G25" s="264">
        <f t="shared" si="12"/>
        <v>0</v>
      </c>
      <c r="H25" s="265"/>
      <c r="I25" s="266"/>
      <c r="J25" s="264">
        <f t="shared" si="13"/>
        <v>0</v>
      </c>
      <c r="K25" s="264">
        <f t="shared" si="0"/>
        <v>0</v>
      </c>
      <c r="L25" s="264">
        <f t="shared" si="1"/>
        <v>0</v>
      </c>
      <c r="M25" s="264">
        <f t="shared" si="2"/>
        <v>0</v>
      </c>
      <c r="N25" s="264">
        <f t="shared" si="3"/>
        <v>0</v>
      </c>
      <c r="O25" s="264">
        <f t="shared" si="4"/>
        <v>0</v>
      </c>
      <c r="P25" s="264">
        <f t="shared" si="5"/>
        <v>0</v>
      </c>
      <c r="Q25" s="264">
        <f t="shared" si="6"/>
        <v>0</v>
      </c>
      <c r="R25" s="264">
        <f t="shared" si="7"/>
        <v>0</v>
      </c>
      <c r="S25" s="264">
        <f t="shared" si="8"/>
        <v>0</v>
      </c>
      <c r="T25" s="264">
        <f t="shared" si="9"/>
        <v>0</v>
      </c>
      <c r="U25" s="264">
        <f t="shared" si="10"/>
        <v>0</v>
      </c>
      <c r="V25" s="264">
        <f t="shared" si="11"/>
        <v>0</v>
      </c>
    </row>
    <row r="26" spans="1:22" ht="39">
      <c r="A26" s="140"/>
      <c r="B26" s="145"/>
      <c r="C26" s="175" t="s">
        <v>43</v>
      </c>
      <c r="D26" s="247" t="s">
        <v>703</v>
      </c>
      <c r="E26" s="228"/>
      <c r="F26" s="229"/>
      <c r="G26" s="264">
        <f t="shared" si="12"/>
        <v>0</v>
      </c>
      <c r="H26" s="265"/>
      <c r="I26" s="266"/>
      <c r="J26" s="264">
        <f t="shared" si="13"/>
        <v>0</v>
      </c>
      <c r="K26" s="264">
        <f t="shared" si="0"/>
        <v>0</v>
      </c>
      <c r="L26" s="264">
        <f t="shared" si="1"/>
        <v>0</v>
      </c>
      <c r="M26" s="264">
        <f t="shared" si="2"/>
        <v>0</v>
      </c>
      <c r="N26" s="264">
        <f t="shared" si="3"/>
        <v>0</v>
      </c>
      <c r="O26" s="264">
        <f t="shared" si="4"/>
        <v>0</v>
      </c>
      <c r="P26" s="264">
        <f t="shared" si="5"/>
        <v>0</v>
      </c>
      <c r="Q26" s="264">
        <f t="shared" si="6"/>
        <v>0</v>
      </c>
      <c r="R26" s="264">
        <f t="shared" si="7"/>
        <v>0</v>
      </c>
      <c r="S26" s="264">
        <f t="shared" si="8"/>
        <v>0</v>
      </c>
      <c r="T26" s="264">
        <f t="shared" si="9"/>
        <v>0</v>
      </c>
      <c r="U26" s="264">
        <f t="shared" si="10"/>
        <v>0</v>
      </c>
      <c r="V26" s="264">
        <f t="shared" si="11"/>
        <v>0</v>
      </c>
    </row>
    <row r="27" spans="1:22" ht="39">
      <c r="A27" s="140"/>
      <c r="B27" s="145"/>
      <c r="C27" s="175" t="s">
        <v>44</v>
      </c>
      <c r="D27" s="247" t="s">
        <v>704</v>
      </c>
      <c r="E27" s="228"/>
      <c r="F27" s="229"/>
      <c r="G27" s="264">
        <f t="shared" si="12"/>
        <v>0</v>
      </c>
      <c r="H27" s="265"/>
      <c r="I27" s="266"/>
      <c r="J27" s="264">
        <f t="shared" si="13"/>
        <v>0</v>
      </c>
      <c r="K27" s="264">
        <f t="shared" si="0"/>
        <v>0</v>
      </c>
      <c r="L27" s="264">
        <f t="shared" si="1"/>
        <v>0</v>
      </c>
      <c r="M27" s="264">
        <f t="shared" si="2"/>
        <v>0</v>
      </c>
      <c r="N27" s="264">
        <f t="shared" si="3"/>
        <v>0</v>
      </c>
      <c r="O27" s="264">
        <f t="shared" si="4"/>
        <v>0</v>
      </c>
      <c r="P27" s="264">
        <f t="shared" si="5"/>
        <v>0</v>
      </c>
      <c r="Q27" s="264">
        <f t="shared" si="6"/>
        <v>0</v>
      </c>
      <c r="R27" s="264">
        <f t="shared" si="7"/>
        <v>0</v>
      </c>
      <c r="S27" s="264">
        <f t="shared" si="8"/>
        <v>0</v>
      </c>
      <c r="T27" s="264">
        <f t="shared" si="9"/>
        <v>0</v>
      </c>
      <c r="U27" s="264">
        <f t="shared" si="10"/>
        <v>0</v>
      </c>
      <c r="V27" s="264">
        <f t="shared" si="11"/>
        <v>0</v>
      </c>
    </row>
    <row r="28" spans="1:22" ht="52.5">
      <c r="A28" s="149"/>
      <c r="B28" s="141"/>
      <c r="C28" s="175" t="s">
        <v>45</v>
      </c>
      <c r="D28" s="247" t="s">
        <v>705</v>
      </c>
      <c r="E28" s="228"/>
      <c r="F28" s="229"/>
      <c r="G28" s="264">
        <f t="shared" si="12"/>
        <v>0</v>
      </c>
      <c r="H28" s="265"/>
      <c r="I28" s="266"/>
      <c r="J28" s="264">
        <f t="shared" si="13"/>
        <v>0</v>
      </c>
      <c r="K28" s="264">
        <f t="shared" si="0"/>
        <v>0</v>
      </c>
      <c r="L28" s="264">
        <f t="shared" si="1"/>
        <v>0</v>
      </c>
      <c r="M28" s="264">
        <f t="shared" si="2"/>
        <v>0</v>
      </c>
      <c r="N28" s="264">
        <f t="shared" si="3"/>
        <v>0</v>
      </c>
      <c r="O28" s="264">
        <f t="shared" si="4"/>
        <v>0</v>
      </c>
      <c r="P28" s="264">
        <f t="shared" si="5"/>
        <v>0</v>
      </c>
      <c r="Q28" s="264">
        <f t="shared" si="6"/>
        <v>0</v>
      </c>
      <c r="R28" s="264">
        <f t="shared" si="7"/>
        <v>0</v>
      </c>
      <c r="S28" s="264">
        <f t="shared" si="8"/>
        <v>0</v>
      </c>
      <c r="T28" s="264">
        <f t="shared" si="9"/>
        <v>0</v>
      </c>
      <c r="U28" s="264">
        <f t="shared" si="10"/>
        <v>0</v>
      </c>
      <c r="V28" s="264">
        <f t="shared" si="11"/>
        <v>0</v>
      </c>
    </row>
    <row r="29" spans="1:22" ht="39">
      <c r="A29" s="536" t="s">
        <v>1079</v>
      </c>
      <c r="B29" s="536" t="s">
        <v>7</v>
      </c>
      <c r="C29" s="172" t="s">
        <v>46</v>
      </c>
      <c r="D29" s="247" t="s">
        <v>174</v>
      </c>
      <c r="E29" s="228"/>
      <c r="F29" s="229"/>
      <c r="G29" s="264">
        <f t="shared" si="12"/>
        <v>0</v>
      </c>
      <c r="H29" s="265"/>
      <c r="I29" s="266"/>
      <c r="J29" s="264">
        <f t="shared" si="13"/>
        <v>0</v>
      </c>
      <c r="K29" s="264">
        <f t="shared" si="0"/>
        <v>0</v>
      </c>
      <c r="L29" s="264">
        <f t="shared" si="1"/>
        <v>0</v>
      </c>
      <c r="M29" s="264">
        <f t="shared" si="2"/>
        <v>0</v>
      </c>
      <c r="N29" s="264">
        <f t="shared" si="3"/>
        <v>0</v>
      </c>
      <c r="O29" s="264">
        <f t="shared" si="4"/>
        <v>0</v>
      </c>
      <c r="P29" s="264">
        <f t="shared" si="5"/>
        <v>0</v>
      </c>
      <c r="Q29" s="264">
        <f t="shared" si="6"/>
        <v>0</v>
      </c>
      <c r="R29" s="264">
        <f t="shared" si="7"/>
        <v>0</v>
      </c>
      <c r="S29" s="264">
        <f t="shared" si="8"/>
        <v>0</v>
      </c>
      <c r="T29" s="264">
        <f t="shared" si="9"/>
        <v>0</v>
      </c>
      <c r="U29" s="264">
        <f t="shared" si="10"/>
        <v>0</v>
      </c>
      <c r="V29" s="264">
        <f t="shared" si="11"/>
        <v>0</v>
      </c>
    </row>
    <row r="30" spans="1:22" ht="39">
      <c r="A30" s="531"/>
      <c r="B30" s="536"/>
      <c r="C30" s="172" t="s">
        <v>47</v>
      </c>
      <c r="D30" s="247" t="s">
        <v>175</v>
      </c>
      <c r="E30" s="228"/>
      <c r="F30" s="229"/>
      <c r="G30" s="264">
        <f t="shared" si="12"/>
        <v>0</v>
      </c>
      <c r="H30" s="265"/>
      <c r="I30" s="266"/>
      <c r="J30" s="264">
        <f t="shared" si="13"/>
        <v>0</v>
      </c>
      <c r="K30" s="264">
        <f t="shared" si="0"/>
        <v>0</v>
      </c>
      <c r="L30" s="264">
        <f t="shared" si="1"/>
        <v>0</v>
      </c>
      <c r="M30" s="264">
        <f t="shared" si="2"/>
        <v>0</v>
      </c>
      <c r="N30" s="264">
        <f t="shared" si="3"/>
        <v>0</v>
      </c>
      <c r="O30" s="264">
        <f t="shared" si="4"/>
        <v>0</v>
      </c>
      <c r="P30" s="264">
        <f t="shared" si="5"/>
        <v>0</v>
      </c>
      <c r="Q30" s="264">
        <f t="shared" si="6"/>
        <v>0</v>
      </c>
      <c r="R30" s="264">
        <f t="shared" si="7"/>
        <v>0</v>
      </c>
      <c r="S30" s="264">
        <f t="shared" si="8"/>
        <v>0</v>
      </c>
      <c r="T30" s="264">
        <f t="shared" si="9"/>
        <v>0</v>
      </c>
      <c r="U30" s="264">
        <f t="shared" si="10"/>
        <v>0</v>
      </c>
      <c r="V30" s="264">
        <f t="shared" si="11"/>
        <v>0</v>
      </c>
    </row>
    <row r="31" spans="1:22" ht="26.25">
      <c r="A31" s="531"/>
      <c r="B31" s="536"/>
      <c r="C31" s="172" t="s">
        <v>48</v>
      </c>
      <c r="D31" s="247" t="s">
        <v>176</v>
      </c>
      <c r="E31" s="228"/>
      <c r="F31" s="229"/>
      <c r="G31" s="264">
        <f t="shared" si="12"/>
        <v>0</v>
      </c>
      <c r="H31" s="265"/>
      <c r="I31" s="266"/>
      <c r="J31" s="264">
        <f t="shared" si="13"/>
        <v>0</v>
      </c>
      <c r="K31" s="264">
        <f t="shared" si="0"/>
        <v>0</v>
      </c>
      <c r="L31" s="264">
        <f t="shared" si="1"/>
        <v>0</v>
      </c>
      <c r="M31" s="264">
        <f t="shared" si="2"/>
        <v>0</v>
      </c>
      <c r="N31" s="264">
        <f t="shared" si="3"/>
        <v>0</v>
      </c>
      <c r="O31" s="264">
        <f t="shared" si="4"/>
        <v>0</v>
      </c>
      <c r="P31" s="264">
        <f t="shared" si="5"/>
        <v>0</v>
      </c>
      <c r="Q31" s="264">
        <f t="shared" si="6"/>
        <v>0</v>
      </c>
      <c r="R31" s="264">
        <f t="shared" si="7"/>
        <v>0</v>
      </c>
      <c r="S31" s="264">
        <f t="shared" si="8"/>
        <v>0</v>
      </c>
      <c r="T31" s="264">
        <f t="shared" si="9"/>
        <v>0</v>
      </c>
      <c r="U31" s="264">
        <f t="shared" si="10"/>
        <v>0</v>
      </c>
      <c r="V31" s="264">
        <f t="shared" si="11"/>
        <v>0</v>
      </c>
    </row>
    <row r="32" spans="1:22" ht="12.75">
      <c r="A32" s="532"/>
      <c r="B32" s="537"/>
      <c r="C32" s="172" t="s">
        <v>49</v>
      </c>
      <c r="D32" s="247" t="s">
        <v>177</v>
      </c>
      <c r="E32" s="228"/>
      <c r="F32" s="229"/>
      <c r="G32" s="264">
        <f t="shared" si="12"/>
        <v>0</v>
      </c>
      <c r="H32" s="265"/>
      <c r="I32" s="266"/>
      <c r="J32" s="264">
        <f t="shared" si="13"/>
        <v>0</v>
      </c>
      <c r="K32" s="264">
        <f t="shared" si="0"/>
        <v>0</v>
      </c>
      <c r="L32" s="264">
        <f t="shared" si="1"/>
        <v>0</v>
      </c>
      <c r="M32" s="264">
        <f t="shared" si="2"/>
        <v>0</v>
      </c>
      <c r="N32" s="264">
        <f t="shared" si="3"/>
        <v>0</v>
      </c>
      <c r="O32" s="264">
        <f t="shared" si="4"/>
        <v>0</v>
      </c>
      <c r="P32" s="264">
        <f t="shared" si="5"/>
        <v>0</v>
      </c>
      <c r="Q32" s="264">
        <f t="shared" si="6"/>
        <v>0</v>
      </c>
      <c r="R32" s="264">
        <f t="shared" si="7"/>
        <v>0</v>
      </c>
      <c r="S32" s="264">
        <f t="shared" si="8"/>
        <v>0</v>
      </c>
      <c r="T32" s="264">
        <f t="shared" si="9"/>
        <v>0</v>
      </c>
      <c r="U32" s="264">
        <f t="shared" si="10"/>
        <v>0</v>
      </c>
      <c r="V32" s="264">
        <f t="shared" si="11"/>
        <v>0</v>
      </c>
    </row>
    <row r="33" spans="1:22" ht="26.25">
      <c r="A33" s="146" t="s">
        <v>882</v>
      </c>
      <c r="B33" s="538" t="s">
        <v>706</v>
      </c>
      <c r="C33" s="172" t="s">
        <v>50</v>
      </c>
      <c r="D33" s="247" t="s">
        <v>178</v>
      </c>
      <c r="E33" s="228"/>
      <c r="F33" s="229"/>
      <c r="G33" s="264">
        <f t="shared" si="12"/>
        <v>0</v>
      </c>
      <c r="H33" s="265"/>
      <c r="I33" s="266"/>
      <c r="J33" s="264">
        <f t="shared" si="13"/>
        <v>0</v>
      </c>
      <c r="K33" s="264">
        <f t="shared" si="0"/>
        <v>0</v>
      </c>
      <c r="L33" s="264">
        <f t="shared" si="1"/>
        <v>0</v>
      </c>
      <c r="M33" s="264">
        <f t="shared" si="2"/>
        <v>0</v>
      </c>
      <c r="N33" s="264">
        <f t="shared" si="3"/>
        <v>0</v>
      </c>
      <c r="O33" s="264">
        <f t="shared" si="4"/>
        <v>0</v>
      </c>
      <c r="P33" s="264">
        <f t="shared" si="5"/>
        <v>0</v>
      </c>
      <c r="Q33" s="264">
        <f t="shared" si="6"/>
        <v>0</v>
      </c>
      <c r="R33" s="264">
        <f t="shared" si="7"/>
        <v>0</v>
      </c>
      <c r="S33" s="264">
        <f t="shared" si="8"/>
        <v>0</v>
      </c>
      <c r="T33" s="264">
        <f t="shared" si="9"/>
        <v>0</v>
      </c>
      <c r="U33" s="264">
        <f t="shared" si="10"/>
        <v>0</v>
      </c>
      <c r="V33" s="264">
        <f t="shared" si="11"/>
        <v>0</v>
      </c>
    </row>
    <row r="34" spans="1:22" ht="39">
      <c r="A34" s="140"/>
      <c r="B34" s="539"/>
      <c r="C34" s="172" t="s">
        <v>179</v>
      </c>
      <c r="D34" s="247" t="s">
        <v>180</v>
      </c>
      <c r="E34" s="228"/>
      <c r="F34" s="229"/>
      <c r="G34" s="264">
        <f t="shared" si="12"/>
        <v>0</v>
      </c>
      <c r="H34" s="265"/>
      <c r="I34" s="266"/>
      <c r="J34" s="264">
        <f t="shared" si="13"/>
        <v>0</v>
      </c>
      <c r="K34" s="264">
        <f t="shared" si="0"/>
        <v>0</v>
      </c>
      <c r="L34" s="264">
        <f t="shared" si="1"/>
        <v>0</v>
      </c>
      <c r="M34" s="264">
        <f t="shared" si="2"/>
        <v>0</v>
      </c>
      <c r="N34" s="264">
        <f t="shared" si="3"/>
        <v>0</v>
      </c>
      <c r="O34" s="264">
        <f t="shared" si="4"/>
        <v>0</v>
      </c>
      <c r="P34" s="264">
        <f t="shared" si="5"/>
        <v>0</v>
      </c>
      <c r="Q34" s="264">
        <f t="shared" si="6"/>
        <v>0</v>
      </c>
      <c r="R34" s="264">
        <f t="shared" si="7"/>
        <v>0</v>
      </c>
      <c r="S34" s="264">
        <f t="shared" si="8"/>
        <v>0</v>
      </c>
      <c r="T34" s="264">
        <f t="shared" si="9"/>
        <v>0</v>
      </c>
      <c r="U34" s="264">
        <f t="shared" si="10"/>
        <v>0</v>
      </c>
      <c r="V34" s="264">
        <f t="shared" si="11"/>
        <v>0</v>
      </c>
    </row>
    <row r="35" spans="1:22" ht="39">
      <c r="A35" s="140"/>
      <c r="B35" s="147"/>
      <c r="C35" s="172" t="s">
        <v>181</v>
      </c>
      <c r="D35" s="247" t="s">
        <v>182</v>
      </c>
      <c r="E35" s="228"/>
      <c r="F35" s="229"/>
      <c r="G35" s="264">
        <f t="shared" si="12"/>
        <v>0</v>
      </c>
      <c r="H35" s="265"/>
      <c r="I35" s="266"/>
      <c r="J35" s="264">
        <f t="shared" si="13"/>
        <v>0</v>
      </c>
      <c r="K35" s="264">
        <f t="shared" si="0"/>
        <v>0</v>
      </c>
      <c r="L35" s="264">
        <f t="shared" si="1"/>
        <v>0</v>
      </c>
      <c r="M35" s="264">
        <f t="shared" si="2"/>
        <v>0</v>
      </c>
      <c r="N35" s="264">
        <f t="shared" si="3"/>
        <v>0</v>
      </c>
      <c r="O35" s="264">
        <f t="shared" si="4"/>
        <v>0</v>
      </c>
      <c r="P35" s="264">
        <f t="shared" si="5"/>
        <v>0</v>
      </c>
      <c r="Q35" s="264">
        <f t="shared" si="6"/>
        <v>0</v>
      </c>
      <c r="R35" s="264">
        <f t="shared" si="7"/>
        <v>0</v>
      </c>
      <c r="S35" s="264">
        <f t="shared" si="8"/>
        <v>0</v>
      </c>
      <c r="T35" s="264">
        <f t="shared" si="9"/>
        <v>0</v>
      </c>
      <c r="U35" s="264">
        <f t="shared" si="10"/>
        <v>0</v>
      </c>
      <c r="V35" s="264">
        <f t="shared" si="11"/>
        <v>0</v>
      </c>
    </row>
    <row r="36" spans="1:22" ht="26.25">
      <c r="A36" s="149"/>
      <c r="B36" s="133"/>
      <c r="C36" s="172" t="s">
        <v>183</v>
      </c>
      <c r="D36" s="247" t="s">
        <v>184</v>
      </c>
      <c r="E36" s="228"/>
      <c r="F36" s="229"/>
      <c r="G36" s="264">
        <f t="shared" si="12"/>
        <v>0</v>
      </c>
      <c r="H36" s="265"/>
      <c r="I36" s="266"/>
      <c r="J36" s="264">
        <f t="shared" si="13"/>
        <v>0</v>
      </c>
      <c r="K36" s="264">
        <f t="shared" si="0"/>
        <v>0</v>
      </c>
      <c r="L36" s="264">
        <f t="shared" si="1"/>
        <v>0</v>
      </c>
      <c r="M36" s="264">
        <f t="shared" si="2"/>
        <v>0</v>
      </c>
      <c r="N36" s="264">
        <f t="shared" si="3"/>
        <v>0</v>
      </c>
      <c r="O36" s="264">
        <f t="shared" si="4"/>
        <v>0</v>
      </c>
      <c r="P36" s="264">
        <f t="shared" si="5"/>
        <v>0</v>
      </c>
      <c r="Q36" s="264">
        <f t="shared" si="6"/>
        <v>0</v>
      </c>
      <c r="R36" s="264">
        <f t="shared" si="7"/>
        <v>0</v>
      </c>
      <c r="S36" s="264">
        <f t="shared" si="8"/>
        <v>0</v>
      </c>
      <c r="T36" s="264">
        <f t="shared" si="9"/>
        <v>0</v>
      </c>
      <c r="U36" s="264">
        <f t="shared" si="10"/>
        <v>0</v>
      </c>
      <c r="V36" s="264">
        <f t="shared" si="11"/>
        <v>0</v>
      </c>
    </row>
    <row r="37" spans="1:22" ht="52.5">
      <c r="A37" s="146" t="s">
        <v>1080</v>
      </c>
      <c r="B37" s="148" t="s">
        <v>8</v>
      </c>
      <c r="C37" s="172" t="s">
        <v>51</v>
      </c>
      <c r="D37" s="247" t="s">
        <v>707</v>
      </c>
      <c r="E37" s="228"/>
      <c r="F37" s="229"/>
      <c r="G37" s="264">
        <f t="shared" si="12"/>
        <v>0</v>
      </c>
      <c r="H37" s="265"/>
      <c r="I37" s="266"/>
      <c r="J37" s="264">
        <f t="shared" si="13"/>
        <v>0</v>
      </c>
      <c r="K37" s="264">
        <f t="shared" si="0"/>
        <v>0</v>
      </c>
      <c r="L37" s="264">
        <f t="shared" si="1"/>
        <v>0</v>
      </c>
      <c r="M37" s="264">
        <f t="shared" si="2"/>
        <v>0</v>
      </c>
      <c r="N37" s="264">
        <f t="shared" si="3"/>
        <v>0</v>
      </c>
      <c r="O37" s="264">
        <f t="shared" si="4"/>
        <v>0</v>
      </c>
      <c r="P37" s="264">
        <f t="shared" si="5"/>
        <v>0</v>
      </c>
      <c r="Q37" s="264">
        <f t="shared" si="6"/>
        <v>0</v>
      </c>
      <c r="R37" s="264">
        <f t="shared" si="7"/>
        <v>0</v>
      </c>
      <c r="S37" s="264">
        <f t="shared" si="8"/>
        <v>0</v>
      </c>
      <c r="T37" s="264">
        <f t="shared" si="9"/>
        <v>0</v>
      </c>
      <c r="U37" s="264">
        <f t="shared" si="10"/>
        <v>0</v>
      </c>
      <c r="V37" s="264">
        <f t="shared" si="11"/>
        <v>0</v>
      </c>
    </row>
    <row r="38" spans="1:22" ht="39">
      <c r="A38" s="140"/>
      <c r="B38" s="147"/>
      <c r="C38" s="172" t="s">
        <v>185</v>
      </c>
      <c r="D38" s="247" t="s">
        <v>708</v>
      </c>
      <c r="E38" s="228"/>
      <c r="F38" s="229"/>
      <c r="G38" s="264">
        <f t="shared" si="12"/>
        <v>0</v>
      </c>
      <c r="H38" s="265"/>
      <c r="I38" s="266"/>
      <c r="J38" s="264">
        <f t="shared" si="13"/>
        <v>0</v>
      </c>
      <c r="K38" s="264">
        <f t="shared" si="0"/>
        <v>0</v>
      </c>
      <c r="L38" s="264">
        <f t="shared" si="1"/>
        <v>0</v>
      </c>
      <c r="M38" s="264">
        <f t="shared" si="2"/>
        <v>0</v>
      </c>
      <c r="N38" s="264">
        <f t="shared" si="3"/>
        <v>0</v>
      </c>
      <c r="O38" s="264">
        <f t="shared" si="4"/>
        <v>0</v>
      </c>
      <c r="P38" s="264">
        <f t="shared" si="5"/>
        <v>0</v>
      </c>
      <c r="Q38" s="264">
        <f t="shared" si="6"/>
        <v>0</v>
      </c>
      <c r="R38" s="264">
        <f t="shared" si="7"/>
        <v>0</v>
      </c>
      <c r="S38" s="264">
        <f t="shared" si="8"/>
        <v>0</v>
      </c>
      <c r="T38" s="264">
        <f t="shared" si="9"/>
        <v>0</v>
      </c>
      <c r="U38" s="264">
        <f t="shared" si="10"/>
        <v>0</v>
      </c>
      <c r="V38" s="264">
        <f t="shared" si="11"/>
        <v>0</v>
      </c>
    </row>
    <row r="39" spans="1:22" ht="39">
      <c r="A39" s="140"/>
      <c r="B39" s="147"/>
      <c r="C39" s="172" t="s">
        <v>186</v>
      </c>
      <c r="D39" s="247" t="s">
        <v>187</v>
      </c>
      <c r="E39" s="228"/>
      <c r="F39" s="229"/>
      <c r="G39" s="264">
        <f t="shared" si="12"/>
        <v>0</v>
      </c>
      <c r="H39" s="265"/>
      <c r="I39" s="266"/>
      <c r="J39" s="264">
        <f t="shared" si="13"/>
        <v>0</v>
      </c>
      <c r="K39" s="264">
        <f t="shared" si="0"/>
        <v>0</v>
      </c>
      <c r="L39" s="264">
        <f t="shared" si="1"/>
        <v>0</v>
      </c>
      <c r="M39" s="264">
        <f t="shared" si="2"/>
        <v>0</v>
      </c>
      <c r="N39" s="264">
        <f t="shared" si="3"/>
        <v>0</v>
      </c>
      <c r="O39" s="264">
        <f t="shared" si="4"/>
        <v>0</v>
      </c>
      <c r="P39" s="264">
        <f t="shared" si="5"/>
        <v>0</v>
      </c>
      <c r="Q39" s="264">
        <f t="shared" si="6"/>
        <v>0</v>
      </c>
      <c r="R39" s="264">
        <f t="shared" si="7"/>
        <v>0</v>
      </c>
      <c r="S39" s="264">
        <f t="shared" si="8"/>
        <v>0</v>
      </c>
      <c r="T39" s="264">
        <f t="shared" si="9"/>
        <v>0</v>
      </c>
      <c r="U39" s="264">
        <f t="shared" si="10"/>
        <v>0</v>
      </c>
      <c r="V39" s="264">
        <f t="shared" si="11"/>
        <v>0</v>
      </c>
    </row>
    <row r="40" spans="1:22" ht="39">
      <c r="A40" s="140"/>
      <c r="B40" s="133"/>
      <c r="C40" s="172" t="s">
        <v>188</v>
      </c>
      <c r="D40" s="247" t="s">
        <v>189</v>
      </c>
      <c r="E40" s="228"/>
      <c r="F40" s="229"/>
      <c r="G40" s="264">
        <f t="shared" si="12"/>
        <v>0</v>
      </c>
      <c r="H40" s="265"/>
      <c r="I40" s="266"/>
      <c r="J40" s="264">
        <f t="shared" si="13"/>
        <v>0</v>
      </c>
      <c r="K40" s="264">
        <f t="shared" si="0"/>
        <v>0</v>
      </c>
      <c r="L40" s="264">
        <f t="shared" si="1"/>
        <v>0</v>
      </c>
      <c r="M40" s="264">
        <f t="shared" si="2"/>
        <v>0</v>
      </c>
      <c r="N40" s="264">
        <f t="shared" si="3"/>
        <v>0</v>
      </c>
      <c r="O40" s="264">
        <f t="shared" si="4"/>
        <v>0</v>
      </c>
      <c r="P40" s="264">
        <f t="shared" si="5"/>
        <v>0</v>
      </c>
      <c r="Q40" s="264">
        <f t="shared" si="6"/>
        <v>0</v>
      </c>
      <c r="R40" s="264">
        <f t="shared" si="7"/>
        <v>0</v>
      </c>
      <c r="S40" s="264">
        <f t="shared" si="8"/>
        <v>0</v>
      </c>
      <c r="T40" s="264">
        <f t="shared" si="9"/>
        <v>0</v>
      </c>
      <c r="U40" s="264">
        <f t="shared" si="10"/>
        <v>0</v>
      </c>
      <c r="V40" s="264">
        <f t="shared" si="11"/>
        <v>0</v>
      </c>
    </row>
    <row r="41" spans="1:22" ht="12.75">
      <c r="A41" s="146" t="s">
        <v>883</v>
      </c>
      <c r="B41" s="148" t="s">
        <v>9</v>
      </c>
      <c r="C41" s="172" t="s">
        <v>190</v>
      </c>
      <c r="D41" s="248" t="s">
        <v>191</v>
      </c>
      <c r="E41" s="228"/>
      <c r="F41" s="229"/>
      <c r="G41" s="264">
        <f t="shared" si="12"/>
        <v>0</v>
      </c>
      <c r="H41" s="265"/>
      <c r="I41" s="266"/>
      <c r="J41" s="264">
        <f t="shared" si="13"/>
        <v>0</v>
      </c>
      <c r="K41" s="264">
        <f t="shared" si="0"/>
        <v>0</v>
      </c>
      <c r="L41" s="264">
        <f t="shared" si="1"/>
        <v>0</v>
      </c>
      <c r="M41" s="264">
        <f t="shared" si="2"/>
        <v>0</v>
      </c>
      <c r="N41" s="264">
        <f t="shared" si="3"/>
        <v>0</v>
      </c>
      <c r="O41" s="264">
        <f t="shared" si="4"/>
        <v>0</v>
      </c>
      <c r="P41" s="264">
        <f t="shared" si="5"/>
        <v>0</v>
      </c>
      <c r="Q41" s="264">
        <f t="shared" si="6"/>
        <v>0</v>
      </c>
      <c r="R41" s="264">
        <f t="shared" si="7"/>
        <v>0</v>
      </c>
      <c r="S41" s="264">
        <f t="shared" si="8"/>
        <v>0</v>
      </c>
      <c r="T41" s="264">
        <f t="shared" si="9"/>
        <v>0</v>
      </c>
      <c r="U41" s="264">
        <f t="shared" si="10"/>
        <v>0</v>
      </c>
      <c r="V41" s="264">
        <f t="shared" si="11"/>
        <v>0</v>
      </c>
    </row>
    <row r="42" spans="1:22" ht="26.25">
      <c r="A42" s="140"/>
      <c r="B42" s="147"/>
      <c r="C42" s="172" t="s">
        <v>52</v>
      </c>
      <c r="D42" s="248" t="s">
        <v>192</v>
      </c>
      <c r="E42" s="228"/>
      <c r="F42" s="229"/>
      <c r="G42" s="264">
        <f t="shared" si="12"/>
        <v>0</v>
      </c>
      <c r="H42" s="265"/>
      <c r="I42" s="266"/>
      <c r="J42" s="264">
        <f t="shared" si="13"/>
        <v>0</v>
      </c>
      <c r="K42" s="264">
        <f t="shared" si="0"/>
        <v>0</v>
      </c>
      <c r="L42" s="264">
        <f t="shared" si="1"/>
        <v>0</v>
      </c>
      <c r="M42" s="264">
        <f t="shared" si="2"/>
        <v>0</v>
      </c>
      <c r="N42" s="264">
        <f t="shared" si="3"/>
        <v>0</v>
      </c>
      <c r="O42" s="264">
        <f t="shared" si="4"/>
        <v>0</v>
      </c>
      <c r="P42" s="264">
        <f t="shared" si="5"/>
        <v>0</v>
      </c>
      <c r="Q42" s="264">
        <f t="shared" si="6"/>
        <v>0</v>
      </c>
      <c r="R42" s="264">
        <f t="shared" si="7"/>
        <v>0</v>
      </c>
      <c r="S42" s="264">
        <f t="shared" si="8"/>
        <v>0</v>
      </c>
      <c r="T42" s="264">
        <f t="shared" si="9"/>
        <v>0</v>
      </c>
      <c r="U42" s="264">
        <f t="shared" si="10"/>
        <v>0</v>
      </c>
      <c r="V42" s="264">
        <f t="shared" si="11"/>
        <v>0</v>
      </c>
    </row>
    <row r="43" spans="1:22" ht="12.75">
      <c r="A43" s="140"/>
      <c r="B43" s="147"/>
      <c r="C43" s="172" t="s">
        <v>53</v>
      </c>
      <c r="D43" s="248" t="s">
        <v>193</v>
      </c>
      <c r="E43" s="228"/>
      <c r="F43" s="229"/>
      <c r="G43" s="264">
        <f t="shared" si="12"/>
        <v>0</v>
      </c>
      <c r="H43" s="265"/>
      <c r="I43" s="266"/>
      <c r="J43" s="264">
        <f t="shared" si="13"/>
        <v>0</v>
      </c>
      <c r="K43" s="264">
        <f t="shared" si="0"/>
        <v>0</v>
      </c>
      <c r="L43" s="264">
        <f t="shared" si="1"/>
        <v>0</v>
      </c>
      <c r="M43" s="264">
        <f t="shared" si="2"/>
        <v>0</v>
      </c>
      <c r="N43" s="264">
        <f t="shared" si="3"/>
        <v>0</v>
      </c>
      <c r="O43" s="264">
        <f t="shared" si="4"/>
        <v>0</v>
      </c>
      <c r="P43" s="264">
        <f t="shared" si="5"/>
        <v>0</v>
      </c>
      <c r="Q43" s="264">
        <f t="shared" si="6"/>
        <v>0</v>
      </c>
      <c r="R43" s="264">
        <f t="shared" si="7"/>
        <v>0</v>
      </c>
      <c r="S43" s="264">
        <f t="shared" si="8"/>
        <v>0</v>
      </c>
      <c r="T43" s="264">
        <f t="shared" si="9"/>
        <v>0</v>
      </c>
      <c r="U43" s="264">
        <f t="shared" si="10"/>
        <v>0</v>
      </c>
      <c r="V43" s="264">
        <f t="shared" si="11"/>
        <v>0</v>
      </c>
    </row>
    <row r="44" spans="1:22" ht="12.75">
      <c r="A44" s="140"/>
      <c r="B44" s="147"/>
      <c r="C44" s="172" t="s">
        <v>54</v>
      </c>
      <c r="D44" s="248" t="s">
        <v>194</v>
      </c>
      <c r="E44" s="228"/>
      <c r="F44" s="229"/>
      <c r="G44" s="264">
        <f t="shared" si="12"/>
        <v>0</v>
      </c>
      <c r="H44" s="265"/>
      <c r="I44" s="266"/>
      <c r="J44" s="264">
        <f t="shared" si="13"/>
        <v>0</v>
      </c>
      <c r="K44" s="264">
        <f t="shared" si="0"/>
        <v>0</v>
      </c>
      <c r="L44" s="264">
        <f t="shared" si="1"/>
        <v>0</v>
      </c>
      <c r="M44" s="264">
        <f t="shared" si="2"/>
        <v>0</v>
      </c>
      <c r="N44" s="264">
        <f t="shared" si="3"/>
        <v>0</v>
      </c>
      <c r="O44" s="264">
        <f t="shared" si="4"/>
        <v>0</v>
      </c>
      <c r="P44" s="264">
        <f t="shared" si="5"/>
        <v>0</v>
      </c>
      <c r="Q44" s="264">
        <f t="shared" si="6"/>
        <v>0</v>
      </c>
      <c r="R44" s="264">
        <f t="shared" si="7"/>
        <v>0</v>
      </c>
      <c r="S44" s="264">
        <f t="shared" si="8"/>
        <v>0</v>
      </c>
      <c r="T44" s="264">
        <f t="shared" si="9"/>
        <v>0</v>
      </c>
      <c r="U44" s="264">
        <f t="shared" si="10"/>
        <v>0</v>
      </c>
      <c r="V44" s="264">
        <f t="shared" si="11"/>
        <v>0</v>
      </c>
    </row>
    <row r="45" spans="1:22" ht="12.75">
      <c r="A45" s="140"/>
      <c r="B45" s="147"/>
      <c r="C45" s="172" t="s">
        <v>55</v>
      </c>
      <c r="D45" s="248" t="s">
        <v>195</v>
      </c>
      <c r="E45" s="228"/>
      <c r="F45" s="229"/>
      <c r="G45" s="264">
        <f t="shared" si="12"/>
        <v>0</v>
      </c>
      <c r="H45" s="265"/>
      <c r="I45" s="266"/>
      <c r="J45" s="264">
        <f t="shared" si="13"/>
        <v>0</v>
      </c>
      <c r="K45" s="264">
        <f t="shared" si="0"/>
        <v>0</v>
      </c>
      <c r="L45" s="264">
        <f t="shared" si="1"/>
        <v>0</v>
      </c>
      <c r="M45" s="264">
        <f t="shared" si="2"/>
        <v>0</v>
      </c>
      <c r="N45" s="264">
        <f t="shared" si="3"/>
        <v>0</v>
      </c>
      <c r="O45" s="264">
        <f t="shared" si="4"/>
        <v>0</v>
      </c>
      <c r="P45" s="264">
        <f t="shared" si="5"/>
        <v>0</v>
      </c>
      <c r="Q45" s="264">
        <f t="shared" si="6"/>
        <v>0</v>
      </c>
      <c r="R45" s="264">
        <f t="shared" si="7"/>
        <v>0</v>
      </c>
      <c r="S45" s="264">
        <f t="shared" si="8"/>
        <v>0</v>
      </c>
      <c r="T45" s="264">
        <f t="shared" si="9"/>
        <v>0</v>
      </c>
      <c r="U45" s="264">
        <f t="shared" si="10"/>
        <v>0</v>
      </c>
      <c r="V45" s="264">
        <f t="shared" si="11"/>
        <v>0</v>
      </c>
    </row>
    <row r="46" spans="1:22" ht="26.25">
      <c r="A46" s="140"/>
      <c r="B46" s="147"/>
      <c r="C46" s="172" t="s">
        <v>56</v>
      </c>
      <c r="D46" s="248" t="s">
        <v>196</v>
      </c>
      <c r="E46" s="228"/>
      <c r="F46" s="229"/>
      <c r="G46" s="264">
        <f t="shared" si="12"/>
        <v>0</v>
      </c>
      <c r="H46" s="265"/>
      <c r="I46" s="266"/>
      <c r="J46" s="264">
        <f t="shared" si="13"/>
        <v>0</v>
      </c>
      <c r="K46" s="264">
        <f t="shared" si="0"/>
        <v>0</v>
      </c>
      <c r="L46" s="264">
        <f t="shared" si="1"/>
        <v>0</v>
      </c>
      <c r="M46" s="264">
        <f t="shared" si="2"/>
        <v>0</v>
      </c>
      <c r="N46" s="264">
        <f t="shared" si="3"/>
        <v>0</v>
      </c>
      <c r="O46" s="264">
        <f t="shared" si="4"/>
        <v>0</v>
      </c>
      <c r="P46" s="264">
        <f t="shared" si="5"/>
        <v>0</v>
      </c>
      <c r="Q46" s="264">
        <f t="shared" si="6"/>
        <v>0</v>
      </c>
      <c r="R46" s="264">
        <f t="shared" si="7"/>
        <v>0</v>
      </c>
      <c r="S46" s="264">
        <f t="shared" si="8"/>
        <v>0</v>
      </c>
      <c r="T46" s="264">
        <f t="shared" si="9"/>
        <v>0</v>
      </c>
      <c r="U46" s="264">
        <f t="shared" si="10"/>
        <v>0</v>
      </c>
      <c r="V46" s="264">
        <f t="shared" si="11"/>
        <v>0</v>
      </c>
    </row>
    <row r="47" spans="1:22" ht="12.75">
      <c r="A47" s="140"/>
      <c r="B47" s="147"/>
      <c r="C47" s="172" t="s">
        <v>57</v>
      </c>
      <c r="D47" s="248" t="s">
        <v>197</v>
      </c>
      <c r="E47" s="228"/>
      <c r="F47" s="229"/>
      <c r="G47" s="264">
        <f t="shared" si="12"/>
        <v>0</v>
      </c>
      <c r="H47" s="265"/>
      <c r="I47" s="266"/>
      <c r="J47" s="264">
        <f t="shared" si="13"/>
        <v>0</v>
      </c>
      <c r="K47" s="264">
        <f t="shared" si="0"/>
        <v>0</v>
      </c>
      <c r="L47" s="264">
        <f t="shared" si="1"/>
        <v>0</v>
      </c>
      <c r="M47" s="264">
        <f t="shared" si="2"/>
        <v>0</v>
      </c>
      <c r="N47" s="264">
        <f t="shared" si="3"/>
        <v>0</v>
      </c>
      <c r="O47" s="264">
        <f t="shared" si="4"/>
        <v>0</v>
      </c>
      <c r="P47" s="264">
        <f t="shared" si="5"/>
        <v>0</v>
      </c>
      <c r="Q47" s="264">
        <f t="shared" si="6"/>
        <v>0</v>
      </c>
      <c r="R47" s="264">
        <f t="shared" si="7"/>
        <v>0</v>
      </c>
      <c r="S47" s="264">
        <f t="shared" si="8"/>
        <v>0</v>
      </c>
      <c r="T47" s="264">
        <f t="shared" si="9"/>
        <v>0</v>
      </c>
      <c r="U47" s="264">
        <f t="shared" si="10"/>
        <v>0</v>
      </c>
      <c r="V47" s="264">
        <f t="shared" si="11"/>
        <v>0</v>
      </c>
    </row>
    <row r="48" spans="1:22" ht="12.75">
      <c r="A48" s="140"/>
      <c r="B48" s="147"/>
      <c r="C48" s="172" t="s">
        <v>58</v>
      </c>
      <c r="D48" s="248" t="s">
        <v>198</v>
      </c>
      <c r="E48" s="228"/>
      <c r="F48" s="229"/>
      <c r="G48" s="264">
        <f t="shared" si="12"/>
        <v>0</v>
      </c>
      <c r="H48" s="265"/>
      <c r="I48" s="266"/>
      <c r="J48" s="264">
        <f t="shared" si="13"/>
        <v>0</v>
      </c>
      <c r="K48" s="264">
        <f t="shared" si="0"/>
        <v>0</v>
      </c>
      <c r="L48" s="264">
        <f t="shared" si="1"/>
        <v>0</v>
      </c>
      <c r="M48" s="264">
        <f t="shared" si="2"/>
        <v>0</v>
      </c>
      <c r="N48" s="264">
        <f t="shared" si="3"/>
        <v>0</v>
      </c>
      <c r="O48" s="264">
        <f t="shared" si="4"/>
        <v>0</v>
      </c>
      <c r="P48" s="264">
        <f t="shared" si="5"/>
        <v>0</v>
      </c>
      <c r="Q48" s="264">
        <f t="shared" si="6"/>
        <v>0</v>
      </c>
      <c r="R48" s="264">
        <f t="shared" si="7"/>
        <v>0</v>
      </c>
      <c r="S48" s="264">
        <f t="shared" si="8"/>
        <v>0</v>
      </c>
      <c r="T48" s="264">
        <f t="shared" si="9"/>
        <v>0</v>
      </c>
      <c r="U48" s="264">
        <f t="shared" si="10"/>
        <v>0</v>
      </c>
      <c r="V48" s="264">
        <f t="shared" si="11"/>
        <v>0</v>
      </c>
    </row>
    <row r="49" spans="1:22" ht="12.75">
      <c r="A49" s="149"/>
      <c r="B49" s="133"/>
      <c r="C49" s="172" t="s">
        <v>59</v>
      </c>
      <c r="D49" s="248" t="s">
        <v>199</v>
      </c>
      <c r="E49" s="228"/>
      <c r="F49" s="229"/>
      <c r="G49" s="264">
        <f t="shared" si="12"/>
        <v>0</v>
      </c>
      <c r="H49" s="265"/>
      <c r="I49" s="266"/>
      <c r="J49" s="264">
        <f t="shared" si="13"/>
        <v>0</v>
      </c>
      <c r="K49" s="264">
        <f t="shared" si="0"/>
        <v>0</v>
      </c>
      <c r="L49" s="264">
        <f t="shared" si="1"/>
        <v>0</v>
      </c>
      <c r="M49" s="264">
        <f t="shared" si="2"/>
        <v>0</v>
      </c>
      <c r="N49" s="264">
        <f t="shared" si="3"/>
        <v>0</v>
      </c>
      <c r="O49" s="264">
        <f t="shared" si="4"/>
        <v>0</v>
      </c>
      <c r="P49" s="264">
        <f t="shared" si="5"/>
        <v>0</v>
      </c>
      <c r="Q49" s="264">
        <f t="shared" si="6"/>
        <v>0</v>
      </c>
      <c r="R49" s="264">
        <f t="shared" si="7"/>
        <v>0</v>
      </c>
      <c r="S49" s="264">
        <f t="shared" si="8"/>
        <v>0</v>
      </c>
      <c r="T49" s="264">
        <f t="shared" si="9"/>
        <v>0</v>
      </c>
      <c r="U49" s="264">
        <f t="shared" si="10"/>
        <v>0</v>
      </c>
      <c r="V49" s="264">
        <f t="shared" si="11"/>
        <v>0</v>
      </c>
    </row>
    <row r="50" spans="1:22" ht="12.75">
      <c r="A50" s="151" t="s">
        <v>1081</v>
      </c>
      <c r="B50" s="132" t="s">
        <v>503</v>
      </c>
      <c r="C50" s="172" t="s">
        <v>60</v>
      </c>
      <c r="D50" s="248" t="s">
        <v>503</v>
      </c>
      <c r="E50" s="228"/>
      <c r="F50" s="229"/>
      <c r="G50" s="264">
        <f t="shared" si="12"/>
        <v>0</v>
      </c>
      <c r="H50" s="265"/>
      <c r="I50" s="266"/>
      <c r="J50" s="264">
        <f t="shared" si="13"/>
        <v>0</v>
      </c>
      <c r="K50" s="264">
        <f t="shared" si="0"/>
        <v>0</v>
      </c>
      <c r="L50" s="264">
        <f t="shared" si="1"/>
        <v>0</v>
      </c>
      <c r="M50" s="264">
        <f t="shared" si="2"/>
        <v>0</v>
      </c>
      <c r="N50" s="264">
        <f t="shared" si="3"/>
        <v>0</v>
      </c>
      <c r="O50" s="264">
        <f t="shared" si="4"/>
        <v>0</v>
      </c>
      <c r="P50" s="264">
        <f t="shared" si="5"/>
        <v>0</v>
      </c>
      <c r="Q50" s="264">
        <f t="shared" si="6"/>
        <v>0</v>
      </c>
      <c r="R50" s="264">
        <f t="shared" si="7"/>
        <v>0</v>
      </c>
      <c r="S50" s="264">
        <f t="shared" si="8"/>
        <v>0</v>
      </c>
      <c r="T50" s="264">
        <f t="shared" si="9"/>
        <v>0</v>
      </c>
      <c r="U50" s="264">
        <f t="shared" si="10"/>
        <v>0</v>
      </c>
      <c r="V50" s="264">
        <f t="shared" si="11"/>
        <v>0</v>
      </c>
    </row>
    <row r="51" spans="1:22" ht="12.75">
      <c r="A51" s="151" t="s">
        <v>1082</v>
      </c>
      <c r="B51" s="132" t="s">
        <v>504</v>
      </c>
      <c r="C51" s="172" t="s">
        <v>61</v>
      </c>
      <c r="D51" s="248" t="s">
        <v>205</v>
      </c>
      <c r="E51" s="228"/>
      <c r="F51" s="229"/>
      <c r="G51" s="264">
        <f t="shared" si="12"/>
        <v>0</v>
      </c>
      <c r="H51" s="265"/>
      <c r="I51" s="266"/>
      <c r="J51" s="264">
        <f t="shared" si="13"/>
        <v>0</v>
      </c>
      <c r="K51" s="264">
        <f t="shared" si="0"/>
        <v>0</v>
      </c>
      <c r="L51" s="264">
        <f t="shared" si="1"/>
        <v>0</v>
      </c>
      <c r="M51" s="264">
        <f t="shared" si="2"/>
        <v>0</v>
      </c>
      <c r="N51" s="264">
        <f t="shared" si="3"/>
        <v>0</v>
      </c>
      <c r="O51" s="264">
        <f t="shared" si="4"/>
        <v>0</v>
      </c>
      <c r="P51" s="264">
        <f t="shared" si="5"/>
        <v>0</v>
      </c>
      <c r="Q51" s="264">
        <f t="shared" si="6"/>
        <v>0</v>
      </c>
      <c r="R51" s="264">
        <f t="shared" si="7"/>
        <v>0</v>
      </c>
      <c r="S51" s="264">
        <f t="shared" si="8"/>
        <v>0</v>
      </c>
      <c r="T51" s="264">
        <f t="shared" si="9"/>
        <v>0</v>
      </c>
      <c r="U51" s="264">
        <f t="shared" si="10"/>
        <v>0</v>
      </c>
      <c r="V51" s="264">
        <f t="shared" si="11"/>
        <v>0</v>
      </c>
    </row>
    <row r="52" spans="1:22" ht="15">
      <c r="A52" s="151" t="s">
        <v>710</v>
      </c>
      <c r="B52" s="132" t="s">
        <v>507</v>
      </c>
      <c r="C52" s="172" t="s">
        <v>62</v>
      </c>
      <c r="D52" s="248" t="s">
        <v>507</v>
      </c>
      <c r="E52" s="228"/>
      <c r="F52" s="229"/>
      <c r="G52" s="264">
        <f t="shared" si="12"/>
        <v>0</v>
      </c>
      <c r="H52" s="265"/>
      <c r="I52" s="266"/>
      <c r="J52" s="264">
        <f t="shared" si="13"/>
        <v>0</v>
      </c>
      <c r="K52" s="264">
        <f t="shared" si="0"/>
        <v>0</v>
      </c>
      <c r="L52" s="264">
        <f t="shared" si="1"/>
        <v>0</v>
      </c>
      <c r="M52" s="264">
        <f t="shared" si="2"/>
        <v>0</v>
      </c>
      <c r="N52" s="264">
        <f t="shared" si="3"/>
        <v>0</v>
      </c>
      <c r="O52" s="264">
        <f t="shared" si="4"/>
        <v>0</v>
      </c>
      <c r="P52" s="264">
        <f t="shared" si="5"/>
        <v>0</v>
      </c>
      <c r="Q52" s="264">
        <f t="shared" si="6"/>
        <v>0</v>
      </c>
      <c r="R52" s="264">
        <f t="shared" si="7"/>
        <v>0</v>
      </c>
      <c r="S52" s="264">
        <f t="shared" si="8"/>
        <v>0</v>
      </c>
      <c r="T52" s="264">
        <f t="shared" si="9"/>
        <v>0</v>
      </c>
      <c r="U52" s="264">
        <f t="shared" si="10"/>
        <v>0</v>
      </c>
      <c r="V52" s="264">
        <f t="shared" si="11"/>
        <v>0</v>
      </c>
    </row>
    <row r="53" spans="1:22" ht="12.75">
      <c r="A53" s="151" t="s">
        <v>1083</v>
      </c>
      <c r="B53" s="132" t="s">
        <v>508</v>
      </c>
      <c r="C53" s="172" t="s">
        <v>63</v>
      </c>
      <c r="D53" s="248" t="s">
        <v>508</v>
      </c>
      <c r="E53" s="228"/>
      <c r="F53" s="229"/>
      <c r="G53" s="264">
        <f t="shared" si="12"/>
        <v>0</v>
      </c>
      <c r="H53" s="265"/>
      <c r="I53" s="266"/>
      <c r="J53" s="264">
        <f t="shared" si="13"/>
        <v>0</v>
      </c>
      <c r="K53" s="264">
        <f t="shared" si="0"/>
        <v>0</v>
      </c>
      <c r="L53" s="264">
        <f t="shared" si="1"/>
        <v>0</v>
      </c>
      <c r="M53" s="264">
        <f t="shared" si="2"/>
        <v>0</v>
      </c>
      <c r="N53" s="264">
        <f t="shared" si="3"/>
        <v>0</v>
      </c>
      <c r="O53" s="264">
        <f t="shared" si="4"/>
        <v>0</v>
      </c>
      <c r="P53" s="264">
        <f t="shared" si="5"/>
        <v>0</v>
      </c>
      <c r="Q53" s="264">
        <f t="shared" si="6"/>
        <v>0</v>
      </c>
      <c r="R53" s="264">
        <f t="shared" si="7"/>
        <v>0</v>
      </c>
      <c r="S53" s="264">
        <f t="shared" si="8"/>
        <v>0</v>
      </c>
      <c r="T53" s="264">
        <f t="shared" si="9"/>
        <v>0</v>
      </c>
      <c r="U53" s="264">
        <f t="shared" si="10"/>
        <v>0</v>
      </c>
      <c r="V53" s="264">
        <f t="shared" si="11"/>
        <v>0</v>
      </c>
    </row>
    <row r="54" spans="1:22" ht="12.75">
      <c r="A54" s="540" t="s">
        <v>1084</v>
      </c>
      <c r="B54" s="538" t="s">
        <v>509</v>
      </c>
      <c r="C54" s="172" t="s">
        <v>711</v>
      </c>
      <c r="D54" s="248" t="s">
        <v>509</v>
      </c>
      <c r="E54" s="228"/>
      <c r="F54" s="229"/>
      <c r="G54" s="264">
        <f t="shared" si="12"/>
        <v>0</v>
      </c>
      <c r="H54" s="265"/>
      <c r="I54" s="266"/>
      <c r="J54" s="264">
        <f t="shared" si="13"/>
        <v>0</v>
      </c>
      <c r="K54" s="264">
        <f t="shared" si="0"/>
        <v>0</v>
      </c>
      <c r="L54" s="264">
        <f t="shared" si="1"/>
        <v>0</v>
      </c>
      <c r="M54" s="264">
        <f t="shared" si="2"/>
        <v>0</v>
      </c>
      <c r="N54" s="264">
        <f t="shared" si="3"/>
        <v>0</v>
      </c>
      <c r="O54" s="264">
        <f t="shared" si="4"/>
        <v>0</v>
      </c>
      <c r="P54" s="264">
        <f t="shared" si="5"/>
        <v>0</v>
      </c>
      <c r="Q54" s="264">
        <f t="shared" si="6"/>
        <v>0</v>
      </c>
      <c r="R54" s="264">
        <f t="shared" si="7"/>
        <v>0</v>
      </c>
      <c r="S54" s="264">
        <f t="shared" si="8"/>
        <v>0</v>
      </c>
      <c r="T54" s="264">
        <f t="shared" si="9"/>
        <v>0</v>
      </c>
      <c r="U54" s="264">
        <f t="shared" si="10"/>
        <v>0</v>
      </c>
      <c r="V54" s="264">
        <f t="shared" si="11"/>
        <v>0</v>
      </c>
    </row>
    <row r="55" spans="1:22" ht="12.75">
      <c r="A55" s="541"/>
      <c r="B55" s="535"/>
      <c r="C55" s="172" t="s">
        <v>712</v>
      </c>
      <c r="D55" s="248" t="s">
        <v>713</v>
      </c>
      <c r="E55" s="228"/>
      <c r="F55" s="229"/>
      <c r="G55" s="264">
        <f t="shared" si="12"/>
        <v>0</v>
      </c>
      <c r="H55" s="265"/>
      <c r="I55" s="266"/>
      <c r="J55" s="264">
        <f t="shared" si="13"/>
        <v>0</v>
      </c>
      <c r="K55" s="264">
        <f t="shared" si="0"/>
        <v>0</v>
      </c>
      <c r="L55" s="264">
        <f t="shared" si="1"/>
        <v>0</v>
      </c>
      <c r="M55" s="264">
        <f t="shared" si="2"/>
        <v>0</v>
      </c>
      <c r="N55" s="264">
        <f t="shared" si="3"/>
        <v>0</v>
      </c>
      <c r="O55" s="264">
        <f t="shared" si="4"/>
        <v>0</v>
      </c>
      <c r="P55" s="264">
        <f t="shared" si="5"/>
        <v>0</v>
      </c>
      <c r="Q55" s="264">
        <f t="shared" si="6"/>
        <v>0</v>
      </c>
      <c r="R55" s="264">
        <f t="shared" si="7"/>
        <v>0</v>
      </c>
      <c r="S55" s="264">
        <f t="shared" si="8"/>
        <v>0</v>
      </c>
      <c r="T55" s="264">
        <f t="shared" si="9"/>
        <v>0</v>
      </c>
      <c r="U55" s="264">
        <f t="shared" si="10"/>
        <v>0</v>
      </c>
      <c r="V55" s="264">
        <f t="shared" si="11"/>
        <v>0</v>
      </c>
    </row>
    <row r="56" spans="1:22" ht="12.75">
      <c r="A56" s="150" t="s">
        <v>1085</v>
      </c>
      <c r="B56" s="148" t="s">
        <v>510</v>
      </c>
      <c r="C56" s="172" t="s">
        <v>64</v>
      </c>
      <c r="D56" s="248" t="s">
        <v>510</v>
      </c>
      <c r="E56" s="228"/>
      <c r="F56" s="229"/>
      <c r="G56" s="264">
        <f t="shared" si="12"/>
        <v>0</v>
      </c>
      <c r="H56" s="265"/>
      <c r="I56" s="266"/>
      <c r="J56" s="264">
        <f t="shared" si="13"/>
        <v>0</v>
      </c>
      <c r="K56" s="264">
        <f t="shared" si="0"/>
        <v>0</v>
      </c>
      <c r="L56" s="264">
        <f t="shared" si="1"/>
        <v>0</v>
      </c>
      <c r="M56" s="264">
        <f t="shared" si="2"/>
        <v>0</v>
      </c>
      <c r="N56" s="264">
        <f t="shared" si="3"/>
        <v>0</v>
      </c>
      <c r="O56" s="264">
        <f t="shared" si="4"/>
        <v>0</v>
      </c>
      <c r="P56" s="264">
        <f t="shared" si="5"/>
        <v>0</v>
      </c>
      <c r="Q56" s="264">
        <f t="shared" si="6"/>
        <v>0</v>
      </c>
      <c r="R56" s="264">
        <f t="shared" si="7"/>
        <v>0</v>
      </c>
      <c r="S56" s="264">
        <f t="shared" si="8"/>
        <v>0</v>
      </c>
      <c r="T56" s="264">
        <f t="shared" si="9"/>
        <v>0</v>
      </c>
      <c r="U56" s="264">
        <f t="shared" si="10"/>
        <v>0</v>
      </c>
      <c r="V56" s="264">
        <f t="shared" si="11"/>
        <v>0</v>
      </c>
    </row>
    <row r="57" spans="1:22" ht="26.25">
      <c r="A57" s="146" t="s">
        <v>884</v>
      </c>
      <c r="B57" s="538" t="s">
        <v>714</v>
      </c>
      <c r="C57" s="175" t="s">
        <v>65</v>
      </c>
      <c r="D57" s="248" t="s">
        <v>206</v>
      </c>
      <c r="E57" s="228"/>
      <c r="F57" s="229"/>
      <c r="G57" s="264">
        <f t="shared" si="12"/>
        <v>0</v>
      </c>
      <c r="H57" s="265"/>
      <c r="I57" s="266"/>
      <c r="J57" s="264">
        <f t="shared" si="13"/>
        <v>0</v>
      </c>
      <c r="K57" s="264">
        <f t="shared" si="0"/>
        <v>0</v>
      </c>
      <c r="L57" s="264">
        <f t="shared" si="1"/>
        <v>0</v>
      </c>
      <c r="M57" s="264">
        <f t="shared" si="2"/>
        <v>0</v>
      </c>
      <c r="N57" s="264">
        <f t="shared" si="3"/>
        <v>0</v>
      </c>
      <c r="O57" s="264">
        <f t="shared" si="4"/>
        <v>0</v>
      </c>
      <c r="P57" s="264">
        <f t="shared" si="5"/>
        <v>0</v>
      </c>
      <c r="Q57" s="264">
        <f t="shared" si="6"/>
        <v>0</v>
      </c>
      <c r="R57" s="264">
        <f t="shared" si="7"/>
        <v>0</v>
      </c>
      <c r="S57" s="264">
        <f t="shared" si="8"/>
        <v>0</v>
      </c>
      <c r="T57" s="264">
        <f t="shared" si="9"/>
        <v>0</v>
      </c>
      <c r="U57" s="264">
        <f t="shared" si="10"/>
        <v>0</v>
      </c>
      <c r="V57" s="264">
        <f t="shared" si="11"/>
        <v>0</v>
      </c>
    </row>
    <row r="58" spans="1:22" ht="26.25">
      <c r="A58" s="173"/>
      <c r="B58" s="539"/>
      <c r="C58" s="175" t="s">
        <v>66</v>
      </c>
      <c r="D58" s="248" t="s">
        <v>207</v>
      </c>
      <c r="E58" s="228"/>
      <c r="F58" s="229"/>
      <c r="G58" s="264">
        <f t="shared" si="12"/>
        <v>0</v>
      </c>
      <c r="H58" s="265"/>
      <c r="I58" s="266"/>
      <c r="J58" s="264">
        <f t="shared" si="13"/>
        <v>0</v>
      </c>
      <c r="K58" s="264">
        <f t="shared" si="0"/>
        <v>0</v>
      </c>
      <c r="L58" s="264">
        <f t="shared" si="1"/>
        <v>0</v>
      </c>
      <c r="M58" s="264">
        <f t="shared" si="2"/>
        <v>0</v>
      </c>
      <c r="N58" s="264">
        <f t="shared" si="3"/>
        <v>0</v>
      </c>
      <c r="O58" s="264">
        <f t="shared" si="4"/>
        <v>0</v>
      </c>
      <c r="P58" s="264">
        <f t="shared" si="5"/>
        <v>0</v>
      </c>
      <c r="Q58" s="264">
        <f t="shared" si="6"/>
        <v>0</v>
      </c>
      <c r="R58" s="264">
        <f t="shared" si="7"/>
        <v>0</v>
      </c>
      <c r="S58" s="264">
        <f t="shared" si="8"/>
        <v>0</v>
      </c>
      <c r="T58" s="264">
        <f t="shared" si="9"/>
        <v>0</v>
      </c>
      <c r="U58" s="264">
        <f t="shared" si="10"/>
        <v>0</v>
      </c>
      <c r="V58" s="264">
        <f t="shared" si="11"/>
        <v>0</v>
      </c>
    </row>
    <row r="59" spans="1:22" ht="12.75">
      <c r="A59" s="173"/>
      <c r="B59" s="539"/>
      <c r="C59" s="175" t="s">
        <v>67</v>
      </c>
      <c r="D59" s="248" t="s">
        <v>208</v>
      </c>
      <c r="E59" s="228"/>
      <c r="F59" s="229"/>
      <c r="G59" s="264">
        <f t="shared" si="12"/>
        <v>0</v>
      </c>
      <c r="H59" s="265"/>
      <c r="I59" s="266"/>
      <c r="J59" s="264">
        <f t="shared" si="13"/>
        <v>0</v>
      </c>
      <c r="K59" s="264">
        <f t="shared" si="0"/>
        <v>0</v>
      </c>
      <c r="L59" s="264">
        <f t="shared" si="1"/>
        <v>0</v>
      </c>
      <c r="M59" s="264">
        <f t="shared" si="2"/>
        <v>0</v>
      </c>
      <c r="N59" s="264">
        <f t="shared" si="3"/>
        <v>0</v>
      </c>
      <c r="O59" s="264">
        <f t="shared" si="4"/>
        <v>0</v>
      </c>
      <c r="P59" s="264">
        <f t="shared" si="5"/>
        <v>0</v>
      </c>
      <c r="Q59" s="264">
        <f t="shared" si="6"/>
        <v>0</v>
      </c>
      <c r="R59" s="264">
        <f t="shared" si="7"/>
        <v>0</v>
      </c>
      <c r="S59" s="264">
        <f t="shared" si="8"/>
        <v>0</v>
      </c>
      <c r="T59" s="264">
        <f t="shared" si="9"/>
        <v>0</v>
      </c>
      <c r="U59" s="264">
        <f t="shared" si="10"/>
        <v>0</v>
      </c>
      <c r="V59" s="264">
        <f t="shared" si="11"/>
        <v>0</v>
      </c>
    </row>
    <row r="60" spans="1:22" ht="26.25">
      <c r="A60" s="173"/>
      <c r="B60" s="173"/>
      <c r="C60" s="175" t="s">
        <v>68</v>
      </c>
      <c r="D60" s="248" t="s">
        <v>209</v>
      </c>
      <c r="E60" s="228"/>
      <c r="F60" s="229"/>
      <c r="G60" s="264">
        <f t="shared" si="12"/>
        <v>0</v>
      </c>
      <c r="H60" s="265"/>
      <c r="I60" s="266"/>
      <c r="J60" s="264">
        <f t="shared" si="13"/>
        <v>0</v>
      </c>
      <c r="K60" s="264">
        <f t="shared" si="0"/>
        <v>0</v>
      </c>
      <c r="L60" s="264">
        <f t="shared" si="1"/>
        <v>0</v>
      </c>
      <c r="M60" s="264">
        <f t="shared" si="2"/>
        <v>0</v>
      </c>
      <c r="N60" s="264">
        <f t="shared" si="3"/>
        <v>0</v>
      </c>
      <c r="O60" s="264">
        <f t="shared" si="4"/>
        <v>0</v>
      </c>
      <c r="P60" s="264">
        <f t="shared" si="5"/>
        <v>0</v>
      </c>
      <c r="Q60" s="264">
        <f t="shared" si="6"/>
        <v>0</v>
      </c>
      <c r="R60" s="264">
        <f t="shared" si="7"/>
        <v>0</v>
      </c>
      <c r="S60" s="264">
        <f t="shared" si="8"/>
        <v>0</v>
      </c>
      <c r="T60" s="264">
        <f t="shared" si="9"/>
        <v>0</v>
      </c>
      <c r="U60" s="264">
        <f t="shared" si="10"/>
        <v>0</v>
      </c>
      <c r="V60" s="264">
        <f t="shared" si="11"/>
        <v>0</v>
      </c>
    </row>
    <row r="61" spans="1:22" ht="26.25">
      <c r="A61" s="173"/>
      <c r="B61" s="173"/>
      <c r="C61" s="176" t="s">
        <v>69</v>
      </c>
      <c r="D61" s="249" t="s">
        <v>210</v>
      </c>
      <c r="E61" s="228"/>
      <c r="F61" s="229"/>
      <c r="G61" s="264">
        <f t="shared" si="12"/>
        <v>0</v>
      </c>
      <c r="H61" s="265"/>
      <c r="I61" s="266"/>
      <c r="J61" s="264">
        <f t="shared" si="13"/>
        <v>0</v>
      </c>
      <c r="K61" s="264">
        <f t="shared" si="0"/>
        <v>0</v>
      </c>
      <c r="L61" s="264">
        <f t="shared" si="1"/>
        <v>0</v>
      </c>
      <c r="M61" s="264">
        <f t="shared" si="2"/>
        <v>0</v>
      </c>
      <c r="N61" s="264">
        <f t="shared" si="3"/>
        <v>0</v>
      </c>
      <c r="O61" s="264">
        <f t="shared" si="4"/>
        <v>0</v>
      </c>
      <c r="P61" s="264">
        <f t="shared" si="5"/>
        <v>0</v>
      </c>
      <c r="Q61" s="264">
        <f t="shared" si="6"/>
        <v>0</v>
      </c>
      <c r="R61" s="264">
        <f t="shared" si="7"/>
        <v>0</v>
      </c>
      <c r="S61" s="264">
        <f t="shared" si="8"/>
        <v>0</v>
      </c>
      <c r="T61" s="264">
        <f t="shared" si="9"/>
        <v>0</v>
      </c>
      <c r="U61" s="264">
        <f t="shared" si="10"/>
        <v>0</v>
      </c>
      <c r="V61" s="264">
        <f t="shared" si="11"/>
        <v>0</v>
      </c>
    </row>
    <row r="62" spans="1:22" ht="26.25">
      <c r="A62" s="173"/>
      <c r="B62" s="173"/>
      <c r="C62" s="175" t="s">
        <v>70</v>
      </c>
      <c r="D62" s="248" t="s">
        <v>211</v>
      </c>
      <c r="E62" s="228"/>
      <c r="F62" s="229"/>
      <c r="G62" s="264">
        <f t="shared" si="12"/>
        <v>0</v>
      </c>
      <c r="H62" s="265"/>
      <c r="I62" s="266"/>
      <c r="J62" s="264">
        <f t="shared" si="13"/>
        <v>0</v>
      </c>
      <c r="K62" s="264">
        <f t="shared" si="0"/>
        <v>0</v>
      </c>
      <c r="L62" s="264">
        <f t="shared" si="1"/>
        <v>0</v>
      </c>
      <c r="M62" s="264">
        <f t="shared" si="2"/>
        <v>0</v>
      </c>
      <c r="N62" s="264">
        <f t="shared" si="3"/>
        <v>0</v>
      </c>
      <c r="O62" s="264">
        <f t="shared" si="4"/>
        <v>0</v>
      </c>
      <c r="P62" s="264">
        <f t="shared" si="5"/>
        <v>0</v>
      </c>
      <c r="Q62" s="264">
        <f t="shared" si="6"/>
        <v>0</v>
      </c>
      <c r="R62" s="264">
        <f t="shared" si="7"/>
        <v>0</v>
      </c>
      <c r="S62" s="264">
        <f t="shared" si="8"/>
        <v>0</v>
      </c>
      <c r="T62" s="264">
        <f t="shared" si="9"/>
        <v>0</v>
      </c>
      <c r="U62" s="264">
        <f t="shared" si="10"/>
        <v>0</v>
      </c>
      <c r="V62" s="264">
        <f t="shared" si="11"/>
        <v>0</v>
      </c>
    </row>
    <row r="63" spans="1:22" ht="26.25">
      <c r="A63" s="531"/>
      <c r="B63" s="531"/>
      <c r="C63" s="176" t="s">
        <v>71</v>
      </c>
      <c r="D63" s="249" t="s">
        <v>212</v>
      </c>
      <c r="E63" s="228"/>
      <c r="F63" s="229"/>
      <c r="G63" s="264">
        <f t="shared" si="12"/>
        <v>0</v>
      </c>
      <c r="H63" s="265"/>
      <c r="I63" s="266"/>
      <c r="J63" s="264">
        <f t="shared" si="13"/>
        <v>0</v>
      </c>
      <c r="K63" s="264">
        <f t="shared" si="0"/>
        <v>0</v>
      </c>
      <c r="L63" s="264">
        <f t="shared" si="1"/>
        <v>0</v>
      </c>
      <c r="M63" s="264">
        <f t="shared" si="2"/>
        <v>0</v>
      </c>
      <c r="N63" s="264">
        <f t="shared" si="3"/>
        <v>0</v>
      </c>
      <c r="O63" s="264">
        <f t="shared" si="4"/>
        <v>0</v>
      </c>
      <c r="P63" s="264">
        <f t="shared" si="5"/>
        <v>0</v>
      </c>
      <c r="Q63" s="264">
        <f t="shared" si="6"/>
        <v>0</v>
      </c>
      <c r="R63" s="264">
        <f t="shared" si="7"/>
        <v>0</v>
      </c>
      <c r="S63" s="264">
        <f t="shared" si="8"/>
        <v>0</v>
      </c>
      <c r="T63" s="264">
        <f t="shared" si="9"/>
        <v>0</v>
      </c>
      <c r="U63" s="264">
        <f t="shared" si="10"/>
        <v>0</v>
      </c>
      <c r="V63" s="264">
        <f t="shared" si="11"/>
        <v>0</v>
      </c>
    </row>
    <row r="64" spans="1:22" ht="39">
      <c r="A64" s="531"/>
      <c r="B64" s="531"/>
      <c r="C64" s="176" t="s">
        <v>72</v>
      </c>
      <c r="D64" s="249" t="s">
        <v>213</v>
      </c>
      <c r="E64" s="228"/>
      <c r="F64" s="229"/>
      <c r="G64" s="264">
        <f t="shared" si="12"/>
        <v>0</v>
      </c>
      <c r="H64" s="265"/>
      <c r="I64" s="266"/>
      <c r="J64" s="264">
        <f t="shared" si="13"/>
        <v>0</v>
      </c>
      <c r="K64" s="264">
        <f t="shared" si="0"/>
        <v>0</v>
      </c>
      <c r="L64" s="264">
        <f t="shared" si="1"/>
        <v>0</v>
      </c>
      <c r="M64" s="264">
        <f t="shared" si="2"/>
        <v>0</v>
      </c>
      <c r="N64" s="264">
        <f t="shared" si="3"/>
        <v>0</v>
      </c>
      <c r="O64" s="264">
        <f t="shared" si="4"/>
        <v>0</v>
      </c>
      <c r="P64" s="264">
        <f t="shared" si="5"/>
        <v>0</v>
      </c>
      <c r="Q64" s="264">
        <f t="shared" si="6"/>
        <v>0</v>
      </c>
      <c r="R64" s="264">
        <f t="shared" si="7"/>
        <v>0</v>
      </c>
      <c r="S64" s="264">
        <f t="shared" si="8"/>
        <v>0</v>
      </c>
      <c r="T64" s="264">
        <f t="shared" si="9"/>
        <v>0</v>
      </c>
      <c r="U64" s="264">
        <f t="shared" si="10"/>
        <v>0</v>
      </c>
      <c r="V64" s="264">
        <f t="shared" si="11"/>
        <v>0</v>
      </c>
    </row>
    <row r="65" spans="1:22" ht="26.25">
      <c r="A65" s="531"/>
      <c r="B65" s="531"/>
      <c r="C65" s="175" t="s">
        <v>73</v>
      </c>
      <c r="D65" s="248" t="s">
        <v>218</v>
      </c>
      <c r="E65" s="228"/>
      <c r="F65" s="229"/>
      <c r="G65" s="264">
        <f t="shared" si="12"/>
        <v>0</v>
      </c>
      <c r="H65" s="265"/>
      <c r="I65" s="266"/>
      <c r="J65" s="264">
        <f t="shared" si="13"/>
        <v>0</v>
      </c>
      <c r="K65" s="264">
        <f t="shared" si="0"/>
        <v>0</v>
      </c>
      <c r="L65" s="264">
        <f t="shared" si="1"/>
        <v>0</v>
      </c>
      <c r="M65" s="264">
        <f t="shared" si="2"/>
        <v>0</v>
      </c>
      <c r="N65" s="264">
        <f t="shared" si="3"/>
        <v>0</v>
      </c>
      <c r="O65" s="264">
        <f t="shared" si="4"/>
        <v>0</v>
      </c>
      <c r="P65" s="264">
        <f t="shared" si="5"/>
        <v>0</v>
      </c>
      <c r="Q65" s="264">
        <f t="shared" si="6"/>
        <v>0</v>
      </c>
      <c r="R65" s="264">
        <f t="shared" si="7"/>
        <v>0</v>
      </c>
      <c r="S65" s="264">
        <f t="shared" si="8"/>
        <v>0</v>
      </c>
      <c r="T65" s="264">
        <f t="shared" si="9"/>
        <v>0</v>
      </c>
      <c r="U65" s="264">
        <f t="shared" si="10"/>
        <v>0</v>
      </c>
      <c r="V65" s="264">
        <f t="shared" si="11"/>
        <v>0</v>
      </c>
    </row>
    <row r="66" spans="1:22" ht="26.25">
      <c r="A66" s="531"/>
      <c r="B66" s="531"/>
      <c r="C66" s="175" t="s">
        <v>74</v>
      </c>
      <c r="D66" s="248" t="s">
        <v>219</v>
      </c>
      <c r="E66" s="228"/>
      <c r="F66" s="229"/>
      <c r="G66" s="264">
        <f t="shared" si="12"/>
        <v>0</v>
      </c>
      <c r="H66" s="265"/>
      <c r="I66" s="266"/>
      <c r="J66" s="264">
        <f t="shared" si="13"/>
        <v>0</v>
      </c>
      <c r="K66" s="264">
        <f t="shared" si="0"/>
        <v>0</v>
      </c>
      <c r="L66" s="264">
        <f t="shared" si="1"/>
        <v>0</v>
      </c>
      <c r="M66" s="264">
        <f t="shared" si="2"/>
        <v>0</v>
      </c>
      <c r="N66" s="264">
        <f t="shared" si="3"/>
        <v>0</v>
      </c>
      <c r="O66" s="264">
        <f t="shared" si="4"/>
        <v>0</v>
      </c>
      <c r="P66" s="264">
        <f t="shared" si="5"/>
        <v>0</v>
      </c>
      <c r="Q66" s="264">
        <f t="shared" si="6"/>
        <v>0</v>
      </c>
      <c r="R66" s="264">
        <f t="shared" si="7"/>
        <v>0</v>
      </c>
      <c r="S66" s="264">
        <f t="shared" si="8"/>
        <v>0</v>
      </c>
      <c r="T66" s="264">
        <f t="shared" si="9"/>
        <v>0</v>
      </c>
      <c r="U66" s="264">
        <f t="shared" si="10"/>
        <v>0</v>
      </c>
      <c r="V66" s="264">
        <f t="shared" si="11"/>
        <v>0</v>
      </c>
    </row>
    <row r="67" spans="1:22" ht="26.25">
      <c r="A67" s="531"/>
      <c r="B67" s="531"/>
      <c r="C67" s="175" t="s">
        <v>75</v>
      </c>
      <c r="D67" s="248" t="s">
        <v>220</v>
      </c>
      <c r="E67" s="228"/>
      <c r="F67" s="229"/>
      <c r="G67" s="264">
        <f t="shared" si="12"/>
        <v>0</v>
      </c>
      <c r="H67" s="265"/>
      <c r="I67" s="266"/>
      <c r="J67" s="264">
        <f t="shared" si="13"/>
        <v>0</v>
      </c>
      <c r="K67" s="264">
        <f t="shared" si="0"/>
        <v>0</v>
      </c>
      <c r="L67" s="264">
        <f t="shared" si="1"/>
        <v>0</v>
      </c>
      <c r="M67" s="264">
        <f t="shared" si="2"/>
        <v>0</v>
      </c>
      <c r="N67" s="264">
        <f t="shared" si="3"/>
        <v>0</v>
      </c>
      <c r="O67" s="264">
        <f t="shared" si="4"/>
        <v>0</v>
      </c>
      <c r="P67" s="264">
        <f t="shared" si="5"/>
        <v>0</v>
      </c>
      <c r="Q67" s="264">
        <f t="shared" si="6"/>
        <v>0</v>
      </c>
      <c r="R67" s="264">
        <f t="shared" si="7"/>
        <v>0</v>
      </c>
      <c r="S67" s="264">
        <f t="shared" si="8"/>
        <v>0</v>
      </c>
      <c r="T67" s="264">
        <f t="shared" si="9"/>
        <v>0</v>
      </c>
      <c r="U67" s="264">
        <f t="shared" si="10"/>
        <v>0</v>
      </c>
      <c r="V67" s="264">
        <f t="shared" si="11"/>
        <v>0</v>
      </c>
    </row>
    <row r="68" spans="1:22" ht="26.25">
      <c r="A68" s="531"/>
      <c r="B68" s="531"/>
      <c r="C68" s="175" t="s">
        <v>76</v>
      </c>
      <c r="D68" s="248" t="s">
        <v>221</v>
      </c>
      <c r="E68" s="228"/>
      <c r="F68" s="229"/>
      <c r="G68" s="264">
        <f t="shared" si="12"/>
        <v>0</v>
      </c>
      <c r="H68" s="265"/>
      <c r="I68" s="266"/>
      <c r="J68" s="264">
        <f t="shared" si="13"/>
        <v>0</v>
      </c>
      <c r="K68" s="264">
        <f t="shared" si="0"/>
        <v>0</v>
      </c>
      <c r="L68" s="264">
        <f t="shared" si="1"/>
        <v>0</v>
      </c>
      <c r="M68" s="264">
        <f t="shared" si="2"/>
        <v>0</v>
      </c>
      <c r="N68" s="264">
        <f t="shared" si="3"/>
        <v>0</v>
      </c>
      <c r="O68" s="264">
        <f t="shared" si="4"/>
        <v>0</v>
      </c>
      <c r="P68" s="264">
        <f t="shared" si="5"/>
        <v>0</v>
      </c>
      <c r="Q68" s="264">
        <f t="shared" si="6"/>
        <v>0</v>
      </c>
      <c r="R68" s="264">
        <f t="shared" si="7"/>
        <v>0</v>
      </c>
      <c r="S68" s="264">
        <f t="shared" si="8"/>
        <v>0</v>
      </c>
      <c r="T68" s="264">
        <f t="shared" si="9"/>
        <v>0</v>
      </c>
      <c r="U68" s="264">
        <f t="shared" si="10"/>
        <v>0</v>
      </c>
      <c r="V68" s="264">
        <f t="shared" si="11"/>
        <v>0</v>
      </c>
    </row>
    <row r="69" spans="1:22" ht="26.25">
      <c r="A69" s="531"/>
      <c r="B69" s="531"/>
      <c r="C69" s="175" t="s">
        <v>77</v>
      </c>
      <c r="D69" s="248" t="s">
        <v>222</v>
      </c>
      <c r="E69" s="228"/>
      <c r="F69" s="229"/>
      <c r="G69" s="264">
        <f t="shared" si="12"/>
        <v>0</v>
      </c>
      <c r="H69" s="265"/>
      <c r="I69" s="266"/>
      <c r="J69" s="264">
        <f t="shared" si="13"/>
        <v>0</v>
      </c>
      <c r="K69" s="264">
        <f t="shared" si="0"/>
        <v>0</v>
      </c>
      <c r="L69" s="264">
        <f t="shared" si="1"/>
        <v>0</v>
      </c>
      <c r="M69" s="264">
        <f t="shared" si="2"/>
        <v>0</v>
      </c>
      <c r="N69" s="264">
        <f t="shared" si="3"/>
        <v>0</v>
      </c>
      <c r="O69" s="264">
        <f t="shared" si="4"/>
        <v>0</v>
      </c>
      <c r="P69" s="264">
        <f t="shared" si="5"/>
        <v>0</v>
      </c>
      <c r="Q69" s="264">
        <f t="shared" si="6"/>
        <v>0</v>
      </c>
      <c r="R69" s="264">
        <f t="shared" si="7"/>
        <v>0</v>
      </c>
      <c r="S69" s="264">
        <f t="shared" si="8"/>
        <v>0</v>
      </c>
      <c r="T69" s="264">
        <f t="shared" si="9"/>
        <v>0</v>
      </c>
      <c r="U69" s="264">
        <f t="shared" si="10"/>
        <v>0</v>
      </c>
      <c r="V69" s="264">
        <f t="shared" si="11"/>
        <v>0</v>
      </c>
    </row>
    <row r="70" spans="1:22" ht="26.25">
      <c r="A70" s="532"/>
      <c r="B70" s="532"/>
      <c r="C70" s="175" t="s">
        <v>78</v>
      </c>
      <c r="D70" s="248" t="s">
        <v>223</v>
      </c>
      <c r="E70" s="228"/>
      <c r="F70" s="229"/>
      <c r="G70" s="264">
        <f t="shared" si="12"/>
        <v>0</v>
      </c>
      <c r="H70" s="265"/>
      <c r="I70" s="266"/>
      <c r="J70" s="264">
        <f t="shared" si="13"/>
        <v>0</v>
      </c>
      <c r="K70" s="264">
        <f aca="true" t="shared" si="14" ref="K70:K128">IF($H70&lt;=50%,$G70,0)</f>
        <v>0</v>
      </c>
      <c r="L70" s="264">
        <f aca="true" t="shared" si="15" ref="L70:L128">IF($H70&lt;=50%,$J70,0)</f>
        <v>0</v>
      </c>
      <c r="M70" s="264">
        <f aca="true" t="shared" si="16" ref="M70:M128">IF(AND($H70&lt;=60%,$H70&gt;50%),$G70,0)</f>
        <v>0</v>
      </c>
      <c r="N70" s="264">
        <f aca="true" t="shared" si="17" ref="N70:N128">IF(AND($H70&lt;=60%,$H70&gt;50%),$J70,0)</f>
        <v>0</v>
      </c>
      <c r="O70" s="264">
        <f aca="true" t="shared" si="18" ref="O70:O128">IF(AND($H70&lt;=70%,$H70&gt;60%),$G70,0)</f>
        <v>0</v>
      </c>
      <c r="P70" s="264">
        <f aca="true" t="shared" si="19" ref="P70:P128">IF(AND($H70&lt;=70%,$H70&gt;60%),$J70,0)</f>
        <v>0</v>
      </c>
      <c r="Q70" s="264">
        <f aca="true" t="shared" si="20" ref="Q70:Q128">IF(AND($H70&lt;=80%,$H70&gt;70%),$G70,0)</f>
        <v>0</v>
      </c>
      <c r="R70" s="264">
        <f aca="true" t="shared" si="21" ref="R70:R128">IF(AND($H70&lt;=80%,$H70&gt;70%),$J70,0)</f>
        <v>0</v>
      </c>
      <c r="S70" s="264">
        <f aca="true" t="shared" si="22" ref="S70:S128">IF(AND($H70&lt;=90%,$H70&gt;80%),$G70,0)</f>
        <v>0</v>
      </c>
      <c r="T70" s="264">
        <f aca="true" t="shared" si="23" ref="T70:T128">IF(AND($H70&lt;=90%,$H70&gt;80%),$J70,0)</f>
        <v>0</v>
      </c>
      <c r="U70" s="264">
        <f aca="true" t="shared" si="24" ref="U70:U128">IF(AND($H70&lt;=100%,$H70&gt;90%),$G70,0)</f>
        <v>0</v>
      </c>
      <c r="V70" s="264">
        <f aca="true" t="shared" si="25" ref="V70:V128">IF(AND($H70&lt;=100%,$H70&gt;90%),$J70,0)</f>
        <v>0</v>
      </c>
    </row>
    <row r="71" spans="1:22" ht="26.25">
      <c r="A71" s="152" t="s">
        <v>1086</v>
      </c>
      <c r="B71" s="147" t="s">
        <v>514</v>
      </c>
      <c r="C71" s="172" t="s">
        <v>79</v>
      </c>
      <c r="D71" s="248" t="s">
        <v>224</v>
      </c>
      <c r="E71" s="228"/>
      <c r="F71" s="229"/>
      <c r="G71" s="264">
        <f aca="true" t="shared" si="26" ref="G71:G128">F71*E71</f>
        <v>0</v>
      </c>
      <c r="H71" s="265"/>
      <c r="I71" s="266"/>
      <c r="J71" s="264">
        <f aca="true" t="shared" si="27" ref="J71:J128">I71*F71</f>
        <v>0</v>
      </c>
      <c r="K71" s="264">
        <f t="shared" si="14"/>
        <v>0</v>
      </c>
      <c r="L71" s="264">
        <f t="shared" si="15"/>
        <v>0</v>
      </c>
      <c r="M71" s="264">
        <f t="shared" si="16"/>
        <v>0</v>
      </c>
      <c r="N71" s="264">
        <f t="shared" si="17"/>
        <v>0</v>
      </c>
      <c r="O71" s="264">
        <f t="shared" si="18"/>
        <v>0</v>
      </c>
      <c r="P71" s="264">
        <f t="shared" si="19"/>
        <v>0</v>
      </c>
      <c r="Q71" s="264">
        <f t="shared" si="20"/>
        <v>0</v>
      </c>
      <c r="R71" s="264">
        <f t="shared" si="21"/>
        <v>0</v>
      </c>
      <c r="S71" s="264">
        <f t="shared" si="22"/>
        <v>0</v>
      </c>
      <c r="T71" s="264">
        <f t="shared" si="23"/>
        <v>0</v>
      </c>
      <c r="U71" s="264">
        <f t="shared" si="24"/>
        <v>0</v>
      </c>
      <c r="V71" s="264">
        <f t="shared" si="25"/>
        <v>0</v>
      </c>
    </row>
    <row r="72" spans="1:22" ht="39">
      <c r="A72" s="152" t="s">
        <v>1087</v>
      </c>
      <c r="B72" s="132" t="s">
        <v>10</v>
      </c>
      <c r="C72" s="172" t="s">
        <v>80</v>
      </c>
      <c r="D72" s="247" t="s">
        <v>225</v>
      </c>
      <c r="E72" s="228"/>
      <c r="F72" s="229"/>
      <c r="G72" s="264">
        <f t="shared" si="26"/>
        <v>0</v>
      </c>
      <c r="H72" s="265"/>
      <c r="I72" s="266"/>
      <c r="J72" s="264">
        <f t="shared" si="27"/>
        <v>0</v>
      </c>
      <c r="K72" s="264">
        <f t="shared" si="14"/>
        <v>0</v>
      </c>
      <c r="L72" s="264">
        <f t="shared" si="15"/>
        <v>0</v>
      </c>
      <c r="M72" s="264">
        <f t="shared" si="16"/>
        <v>0</v>
      </c>
      <c r="N72" s="264">
        <f t="shared" si="17"/>
        <v>0</v>
      </c>
      <c r="O72" s="264">
        <f t="shared" si="18"/>
        <v>0</v>
      </c>
      <c r="P72" s="264">
        <f t="shared" si="19"/>
        <v>0</v>
      </c>
      <c r="Q72" s="264">
        <f t="shared" si="20"/>
        <v>0</v>
      </c>
      <c r="R72" s="264">
        <f t="shared" si="21"/>
        <v>0</v>
      </c>
      <c r="S72" s="264">
        <f t="shared" si="22"/>
        <v>0</v>
      </c>
      <c r="T72" s="264">
        <f t="shared" si="23"/>
        <v>0</v>
      </c>
      <c r="U72" s="264">
        <f t="shared" si="24"/>
        <v>0</v>
      </c>
      <c r="V72" s="264">
        <f t="shared" si="25"/>
        <v>0</v>
      </c>
    </row>
    <row r="73" spans="1:22" ht="26.25">
      <c r="A73" s="150" t="s">
        <v>885</v>
      </c>
      <c r="B73" s="148" t="s">
        <v>11</v>
      </c>
      <c r="C73" s="172" t="s">
        <v>81</v>
      </c>
      <c r="D73" s="247" t="s">
        <v>226</v>
      </c>
      <c r="E73" s="228"/>
      <c r="F73" s="229"/>
      <c r="G73" s="264">
        <f t="shared" si="26"/>
        <v>0</v>
      </c>
      <c r="H73" s="265"/>
      <c r="I73" s="266"/>
      <c r="J73" s="264">
        <f t="shared" si="27"/>
        <v>0</v>
      </c>
      <c r="K73" s="264">
        <f t="shared" si="14"/>
        <v>0</v>
      </c>
      <c r="L73" s="264">
        <f t="shared" si="15"/>
        <v>0</v>
      </c>
      <c r="M73" s="264">
        <f t="shared" si="16"/>
        <v>0</v>
      </c>
      <c r="N73" s="264">
        <f t="shared" si="17"/>
        <v>0</v>
      </c>
      <c r="O73" s="264">
        <f t="shared" si="18"/>
        <v>0</v>
      </c>
      <c r="P73" s="264">
        <f t="shared" si="19"/>
        <v>0</v>
      </c>
      <c r="Q73" s="264">
        <f t="shared" si="20"/>
        <v>0</v>
      </c>
      <c r="R73" s="264">
        <f t="shared" si="21"/>
        <v>0</v>
      </c>
      <c r="S73" s="264">
        <f t="shared" si="22"/>
        <v>0</v>
      </c>
      <c r="T73" s="264">
        <f t="shared" si="23"/>
        <v>0</v>
      </c>
      <c r="U73" s="264">
        <f t="shared" si="24"/>
        <v>0</v>
      </c>
      <c r="V73" s="264">
        <f t="shared" si="25"/>
        <v>0</v>
      </c>
    </row>
    <row r="74" spans="1:22" ht="26.25">
      <c r="A74" s="140"/>
      <c r="B74" s="147"/>
      <c r="C74" s="172" t="s">
        <v>82</v>
      </c>
      <c r="D74" s="247" t="s">
        <v>227</v>
      </c>
      <c r="E74" s="228"/>
      <c r="F74" s="229"/>
      <c r="G74" s="264">
        <f t="shared" si="26"/>
        <v>0</v>
      </c>
      <c r="H74" s="265"/>
      <c r="I74" s="266"/>
      <c r="J74" s="264">
        <f t="shared" si="27"/>
        <v>0</v>
      </c>
      <c r="K74" s="264">
        <f t="shared" si="14"/>
        <v>0</v>
      </c>
      <c r="L74" s="264">
        <f t="shared" si="15"/>
        <v>0</v>
      </c>
      <c r="M74" s="264">
        <f t="shared" si="16"/>
        <v>0</v>
      </c>
      <c r="N74" s="264">
        <f t="shared" si="17"/>
        <v>0</v>
      </c>
      <c r="O74" s="264">
        <f t="shared" si="18"/>
        <v>0</v>
      </c>
      <c r="P74" s="264">
        <f t="shared" si="19"/>
        <v>0</v>
      </c>
      <c r="Q74" s="264">
        <f t="shared" si="20"/>
        <v>0</v>
      </c>
      <c r="R74" s="264">
        <f t="shared" si="21"/>
        <v>0</v>
      </c>
      <c r="S74" s="264">
        <f t="shared" si="22"/>
        <v>0</v>
      </c>
      <c r="T74" s="264">
        <f t="shared" si="23"/>
        <v>0</v>
      </c>
      <c r="U74" s="264">
        <f t="shared" si="24"/>
        <v>0</v>
      </c>
      <c r="V74" s="264">
        <f t="shared" si="25"/>
        <v>0</v>
      </c>
    </row>
    <row r="75" spans="1:22" ht="26.25">
      <c r="A75" s="140"/>
      <c r="B75" s="147"/>
      <c r="C75" s="172" t="s">
        <v>83</v>
      </c>
      <c r="D75" s="247" t="s">
        <v>229</v>
      </c>
      <c r="E75" s="228"/>
      <c r="F75" s="229"/>
      <c r="G75" s="264">
        <f t="shared" si="26"/>
        <v>0</v>
      </c>
      <c r="H75" s="265"/>
      <c r="I75" s="266"/>
      <c r="J75" s="264">
        <f t="shared" si="27"/>
        <v>0</v>
      </c>
      <c r="K75" s="264">
        <f t="shared" si="14"/>
        <v>0</v>
      </c>
      <c r="L75" s="264">
        <f t="shared" si="15"/>
        <v>0</v>
      </c>
      <c r="M75" s="264">
        <f t="shared" si="16"/>
        <v>0</v>
      </c>
      <c r="N75" s="264">
        <f t="shared" si="17"/>
        <v>0</v>
      </c>
      <c r="O75" s="264">
        <f t="shared" si="18"/>
        <v>0</v>
      </c>
      <c r="P75" s="264">
        <f t="shared" si="19"/>
        <v>0</v>
      </c>
      <c r="Q75" s="264">
        <f t="shared" si="20"/>
        <v>0</v>
      </c>
      <c r="R75" s="264">
        <f t="shared" si="21"/>
        <v>0</v>
      </c>
      <c r="S75" s="264">
        <f t="shared" si="22"/>
        <v>0</v>
      </c>
      <c r="T75" s="264">
        <f t="shared" si="23"/>
        <v>0</v>
      </c>
      <c r="U75" s="264">
        <f t="shared" si="24"/>
        <v>0</v>
      </c>
      <c r="V75" s="264">
        <f t="shared" si="25"/>
        <v>0</v>
      </c>
    </row>
    <row r="76" spans="1:22" ht="26.25">
      <c r="A76" s="140"/>
      <c r="B76" s="147"/>
      <c r="C76" s="172" t="s">
        <v>84</v>
      </c>
      <c r="D76" s="247" t="s">
        <v>230</v>
      </c>
      <c r="E76" s="228"/>
      <c r="F76" s="229"/>
      <c r="G76" s="264">
        <f t="shared" si="26"/>
        <v>0</v>
      </c>
      <c r="H76" s="265"/>
      <c r="I76" s="266"/>
      <c r="J76" s="264">
        <f t="shared" si="27"/>
        <v>0</v>
      </c>
      <c r="K76" s="264">
        <f t="shared" si="14"/>
        <v>0</v>
      </c>
      <c r="L76" s="264">
        <f t="shared" si="15"/>
        <v>0</v>
      </c>
      <c r="M76" s="264">
        <f t="shared" si="16"/>
        <v>0</v>
      </c>
      <c r="N76" s="264">
        <f t="shared" si="17"/>
        <v>0</v>
      </c>
      <c r="O76" s="264">
        <f t="shared" si="18"/>
        <v>0</v>
      </c>
      <c r="P76" s="264">
        <f t="shared" si="19"/>
        <v>0</v>
      </c>
      <c r="Q76" s="264">
        <f t="shared" si="20"/>
        <v>0</v>
      </c>
      <c r="R76" s="264">
        <f t="shared" si="21"/>
        <v>0</v>
      </c>
      <c r="S76" s="264">
        <f t="shared" si="22"/>
        <v>0</v>
      </c>
      <c r="T76" s="264">
        <f t="shared" si="23"/>
        <v>0</v>
      </c>
      <c r="U76" s="264">
        <f t="shared" si="24"/>
        <v>0</v>
      </c>
      <c r="V76" s="264">
        <f t="shared" si="25"/>
        <v>0</v>
      </c>
    </row>
    <row r="77" spans="1:22" ht="26.25">
      <c r="A77" s="140"/>
      <c r="B77" s="147"/>
      <c r="C77" s="172" t="s">
        <v>715</v>
      </c>
      <c r="D77" s="247" t="s">
        <v>716</v>
      </c>
      <c r="E77" s="228"/>
      <c r="F77" s="229"/>
      <c r="G77" s="264">
        <f t="shared" si="26"/>
        <v>0</v>
      </c>
      <c r="H77" s="265"/>
      <c r="I77" s="266"/>
      <c r="J77" s="264">
        <f t="shared" si="27"/>
        <v>0</v>
      </c>
      <c r="K77" s="264">
        <f t="shared" si="14"/>
        <v>0</v>
      </c>
      <c r="L77" s="264">
        <f t="shared" si="15"/>
        <v>0</v>
      </c>
      <c r="M77" s="264">
        <f t="shared" si="16"/>
        <v>0</v>
      </c>
      <c r="N77" s="264">
        <f t="shared" si="17"/>
        <v>0</v>
      </c>
      <c r="O77" s="264">
        <f t="shared" si="18"/>
        <v>0</v>
      </c>
      <c r="P77" s="264">
        <f t="shared" si="19"/>
        <v>0</v>
      </c>
      <c r="Q77" s="264">
        <f t="shared" si="20"/>
        <v>0</v>
      </c>
      <c r="R77" s="264">
        <f t="shared" si="21"/>
        <v>0</v>
      </c>
      <c r="S77" s="264">
        <f t="shared" si="22"/>
        <v>0</v>
      </c>
      <c r="T77" s="264">
        <f t="shared" si="23"/>
        <v>0</v>
      </c>
      <c r="U77" s="264">
        <f t="shared" si="24"/>
        <v>0</v>
      </c>
      <c r="V77" s="264">
        <f t="shared" si="25"/>
        <v>0</v>
      </c>
    </row>
    <row r="78" spans="1:22" ht="26.25">
      <c r="A78" s="140"/>
      <c r="B78" s="147"/>
      <c r="C78" s="172" t="s">
        <v>717</v>
      </c>
      <c r="D78" s="247" t="s">
        <v>718</v>
      </c>
      <c r="E78" s="228"/>
      <c r="F78" s="229"/>
      <c r="G78" s="264">
        <f t="shared" si="26"/>
        <v>0</v>
      </c>
      <c r="H78" s="265"/>
      <c r="I78" s="266"/>
      <c r="J78" s="264">
        <f t="shared" si="27"/>
        <v>0</v>
      </c>
      <c r="K78" s="264">
        <f t="shared" si="14"/>
        <v>0</v>
      </c>
      <c r="L78" s="264">
        <f t="shared" si="15"/>
        <v>0</v>
      </c>
      <c r="M78" s="264">
        <f t="shared" si="16"/>
        <v>0</v>
      </c>
      <c r="N78" s="264">
        <f t="shared" si="17"/>
        <v>0</v>
      </c>
      <c r="O78" s="264">
        <f t="shared" si="18"/>
        <v>0</v>
      </c>
      <c r="P78" s="264">
        <f t="shared" si="19"/>
        <v>0</v>
      </c>
      <c r="Q78" s="264">
        <f t="shared" si="20"/>
        <v>0</v>
      </c>
      <c r="R78" s="264">
        <f t="shared" si="21"/>
        <v>0</v>
      </c>
      <c r="S78" s="264">
        <f t="shared" si="22"/>
        <v>0</v>
      </c>
      <c r="T78" s="264">
        <f t="shared" si="23"/>
        <v>0</v>
      </c>
      <c r="U78" s="264">
        <f t="shared" si="24"/>
        <v>0</v>
      </c>
      <c r="V78" s="264">
        <f t="shared" si="25"/>
        <v>0</v>
      </c>
    </row>
    <row r="79" spans="1:22" ht="26.25">
      <c r="A79" s="140"/>
      <c r="B79" s="147"/>
      <c r="C79" s="172" t="s">
        <v>89</v>
      </c>
      <c r="D79" s="247" t="s">
        <v>719</v>
      </c>
      <c r="E79" s="228"/>
      <c r="F79" s="229"/>
      <c r="G79" s="264">
        <f t="shared" si="26"/>
        <v>0</v>
      </c>
      <c r="H79" s="265"/>
      <c r="I79" s="266"/>
      <c r="J79" s="264">
        <f t="shared" si="27"/>
        <v>0</v>
      </c>
      <c r="K79" s="264">
        <f t="shared" si="14"/>
        <v>0</v>
      </c>
      <c r="L79" s="264">
        <f t="shared" si="15"/>
        <v>0</v>
      </c>
      <c r="M79" s="264">
        <f t="shared" si="16"/>
        <v>0</v>
      </c>
      <c r="N79" s="264">
        <f t="shared" si="17"/>
        <v>0</v>
      </c>
      <c r="O79" s="264">
        <f t="shared" si="18"/>
        <v>0</v>
      </c>
      <c r="P79" s="264">
        <f t="shared" si="19"/>
        <v>0</v>
      </c>
      <c r="Q79" s="264">
        <f t="shared" si="20"/>
        <v>0</v>
      </c>
      <c r="R79" s="264">
        <f t="shared" si="21"/>
        <v>0</v>
      </c>
      <c r="S79" s="264">
        <f t="shared" si="22"/>
        <v>0</v>
      </c>
      <c r="T79" s="264">
        <f t="shared" si="23"/>
        <v>0</v>
      </c>
      <c r="U79" s="264">
        <f t="shared" si="24"/>
        <v>0</v>
      </c>
      <c r="V79" s="264">
        <f t="shared" si="25"/>
        <v>0</v>
      </c>
    </row>
    <row r="80" spans="1:22" ht="26.25">
      <c r="A80" s="140"/>
      <c r="B80" s="147"/>
      <c r="C80" s="172" t="s">
        <v>90</v>
      </c>
      <c r="D80" s="247" t="s">
        <v>231</v>
      </c>
      <c r="E80" s="228"/>
      <c r="F80" s="229"/>
      <c r="G80" s="264">
        <f t="shared" si="26"/>
        <v>0</v>
      </c>
      <c r="H80" s="265"/>
      <c r="I80" s="266"/>
      <c r="J80" s="264">
        <f t="shared" si="27"/>
        <v>0</v>
      </c>
      <c r="K80" s="264">
        <f t="shared" si="14"/>
        <v>0</v>
      </c>
      <c r="L80" s="264">
        <f t="shared" si="15"/>
        <v>0</v>
      </c>
      <c r="M80" s="264">
        <f t="shared" si="16"/>
        <v>0</v>
      </c>
      <c r="N80" s="264">
        <f t="shared" si="17"/>
        <v>0</v>
      </c>
      <c r="O80" s="264">
        <f t="shared" si="18"/>
        <v>0</v>
      </c>
      <c r="P80" s="264">
        <f t="shared" si="19"/>
        <v>0</v>
      </c>
      <c r="Q80" s="264">
        <f t="shared" si="20"/>
        <v>0</v>
      </c>
      <c r="R80" s="264">
        <f t="shared" si="21"/>
        <v>0</v>
      </c>
      <c r="S80" s="264">
        <f t="shared" si="22"/>
        <v>0</v>
      </c>
      <c r="T80" s="264">
        <f t="shared" si="23"/>
        <v>0</v>
      </c>
      <c r="U80" s="264">
        <f t="shared" si="24"/>
        <v>0</v>
      </c>
      <c r="V80" s="264">
        <f t="shared" si="25"/>
        <v>0</v>
      </c>
    </row>
    <row r="81" spans="1:22" ht="26.25">
      <c r="A81" s="140"/>
      <c r="B81" s="147"/>
      <c r="C81" s="172" t="s">
        <v>91</v>
      </c>
      <c r="D81" s="247" t="s">
        <v>232</v>
      </c>
      <c r="E81" s="228"/>
      <c r="F81" s="229"/>
      <c r="G81" s="264">
        <f t="shared" si="26"/>
        <v>0</v>
      </c>
      <c r="H81" s="265"/>
      <c r="I81" s="266"/>
      <c r="J81" s="264">
        <f t="shared" si="27"/>
        <v>0</v>
      </c>
      <c r="K81" s="264">
        <f t="shared" si="14"/>
        <v>0</v>
      </c>
      <c r="L81" s="264">
        <f t="shared" si="15"/>
        <v>0</v>
      </c>
      <c r="M81" s="264">
        <f t="shared" si="16"/>
        <v>0</v>
      </c>
      <c r="N81" s="264">
        <f t="shared" si="17"/>
        <v>0</v>
      </c>
      <c r="O81" s="264">
        <f t="shared" si="18"/>
        <v>0</v>
      </c>
      <c r="P81" s="264">
        <f t="shared" si="19"/>
        <v>0</v>
      </c>
      <c r="Q81" s="264">
        <f t="shared" si="20"/>
        <v>0</v>
      </c>
      <c r="R81" s="264">
        <f t="shared" si="21"/>
        <v>0</v>
      </c>
      <c r="S81" s="264">
        <f t="shared" si="22"/>
        <v>0</v>
      </c>
      <c r="T81" s="264">
        <f t="shared" si="23"/>
        <v>0</v>
      </c>
      <c r="U81" s="264">
        <f t="shared" si="24"/>
        <v>0</v>
      </c>
      <c r="V81" s="264">
        <f t="shared" si="25"/>
        <v>0</v>
      </c>
    </row>
    <row r="82" spans="1:22" ht="26.25">
      <c r="A82" s="140"/>
      <c r="B82" s="147"/>
      <c r="C82" s="172" t="s">
        <v>92</v>
      </c>
      <c r="D82" s="247" t="s">
        <v>238</v>
      </c>
      <c r="E82" s="228"/>
      <c r="F82" s="229"/>
      <c r="G82" s="264">
        <f t="shared" si="26"/>
        <v>0</v>
      </c>
      <c r="H82" s="265"/>
      <c r="I82" s="266"/>
      <c r="J82" s="264">
        <f t="shared" si="27"/>
        <v>0</v>
      </c>
      <c r="K82" s="264">
        <f t="shared" si="14"/>
        <v>0</v>
      </c>
      <c r="L82" s="264">
        <f t="shared" si="15"/>
        <v>0</v>
      </c>
      <c r="M82" s="264">
        <f t="shared" si="16"/>
        <v>0</v>
      </c>
      <c r="N82" s="264">
        <f t="shared" si="17"/>
        <v>0</v>
      </c>
      <c r="O82" s="264">
        <f t="shared" si="18"/>
        <v>0</v>
      </c>
      <c r="P82" s="264">
        <f t="shared" si="19"/>
        <v>0</v>
      </c>
      <c r="Q82" s="264">
        <f t="shared" si="20"/>
        <v>0</v>
      </c>
      <c r="R82" s="264">
        <f t="shared" si="21"/>
        <v>0</v>
      </c>
      <c r="S82" s="264">
        <f t="shared" si="22"/>
        <v>0</v>
      </c>
      <c r="T82" s="264">
        <f t="shared" si="23"/>
        <v>0</v>
      </c>
      <c r="U82" s="264">
        <f t="shared" si="24"/>
        <v>0</v>
      </c>
      <c r="V82" s="264">
        <f t="shared" si="25"/>
        <v>0</v>
      </c>
    </row>
    <row r="83" spans="1:22" ht="26.25">
      <c r="A83" s="140"/>
      <c r="B83" s="147"/>
      <c r="C83" s="172" t="s">
        <v>93</v>
      </c>
      <c r="D83" s="247" t="s">
        <v>242</v>
      </c>
      <c r="E83" s="228"/>
      <c r="F83" s="229"/>
      <c r="G83" s="264">
        <f t="shared" si="26"/>
        <v>0</v>
      </c>
      <c r="H83" s="265"/>
      <c r="I83" s="266"/>
      <c r="J83" s="264">
        <f t="shared" si="27"/>
        <v>0</v>
      </c>
      <c r="K83" s="264">
        <f t="shared" si="14"/>
        <v>0</v>
      </c>
      <c r="L83" s="264">
        <f t="shared" si="15"/>
        <v>0</v>
      </c>
      <c r="M83" s="264">
        <f t="shared" si="16"/>
        <v>0</v>
      </c>
      <c r="N83" s="264">
        <f t="shared" si="17"/>
        <v>0</v>
      </c>
      <c r="O83" s="264">
        <f t="shared" si="18"/>
        <v>0</v>
      </c>
      <c r="P83" s="264">
        <f t="shared" si="19"/>
        <v>0</v>
      </c>
      <c r="Q83" s="264">
        <f t="shared" si="20"/>
        <v>0</v>
      </c>
      <c r="R83" s="264">
        <f t="shared" si="21"/>
        <v>0</v>
      </c>
      <c r="S83" s="264">
        <f t="shared" si="22"/>
        <v>0</v>
      </c>
      <c r="T83" s="264">
        <f t="shared" si="23"/>
        <v>0</v>
      </c>
      <c r="U83" s="264">
        <f t="shared" si="24"/>
        <v>0</v>
      </c>
      <c r="V83" s="264">
        <f t="shared" si="25"/>
        <v>0</v>
      </c>
    </row>
    <row r="84" spans="1:22" ht="26.25">
      <c r="A84" s="140"/>
      <c r="B84" s="147"/>
      <c r="C84" s="172" t="s">
        <v>94</v>
      </c>
      <c r="D84" s="247" t="s">
        <v>261</v>
      </c>
      <c r="E84" s="228"/>
      <c r="F84" s="229"/>
      <c r="G84" s="264">
        <f t="shared" si="26"/>
        <v>0</v>
      </c>
      <c r="H84" s="265"/>
      <c r="I84" s="266"/>
      <c r="J84" s="264">
        <f t="shared" si="27"/>
        <v>0</v>
      </c>
      <c r="K84" s="264">
        <f t="shared" si="14"/>
        <v>0</v>
      </c>
      <c r="L84" s="264">
        <f t="shared" si="15"/>
        <v>0</v>
      </c>
      <c r="M84" s="264">
        <f t="shared" si="16"/>
        <v>0</v>
      </c>
      <c r="N84" s="264">
        <f t="shared" si="17"/>
        <v>0</v>
      </c>
      <c r="O84" s="264">
        <f t="shared" si="18"/>
        <v>0</v>
      </c>
      <c r="P84" s="264">
        <f t="shared" si="19"/>
        <v>0</v>
      </c>
      <c r="Q84" s="264">
        <f t="shared" si="20"/>
        <v>0</v>
      </c>
      <c r="R84" s="264">
        <f t="shared" si="21"/>
        <v>0</v>
      </c>
      <c r="S84" s="264">
        <f t="shared" si="22"/>
        <v>0</v>
      </c>
      <c r="T84" s="264">
        <f t="shared" si="23"/>
        <v>0</v>
      </c>
      <c r="U84" s="264">
        <f t="shared" si="24"/>
        <v>0</v>
      </c>
      <c r="V84" s="264">
        <f t="shared" si="25"/>
        <v>0</v>
      </c>
    </row>
    <row r="85" spans="1:22" ht="26.25">
      <c r="A85" s="140"/>
      <c r="B85" s="147"/>
      <c r="C85" s="172" t="s">
        <v>95</v>
      </c>
      <c r="D85" s="247" t="s">
        <v>262</v>
      </c>
      <c r="E85" s="228"/>
      <c r="F85" s="229"/>
      <c r="G85" s="264">
        <f t="shared" si="26"/>
        <v>0</v>
      </c>
      <c r="H85" s="265"/>
      <c r="I85" s="266"/>
      <c r="J85" s="264">
        <f t="shared" si="27"/>
        <v>0</v>
      </c>
      <c r="K85" s="264">
        <f t="shared" si="14"/>
        <v>0</v>
      </c>
      <c r="L85" s="264">
        <f t="shared" si="15"/>
        <v>0</v>
      </c>
      <c r="M85" s="264">
        <f t="shared" si="16"/>
        <v>0</v>
      </c>
      <c r="N85" s="264">
        <f t="shared" si="17"/>
        <v>0</v>
      </c>
      <c r="O85" s="264">
        <f t="shared" si="18"/>
        <v>0</v>
      </c>
      <c r="P85" s="264">
        <f t="shared" si="19"/>
        <v>0</v>
      </c>
      <c r="Q85" s="264">
        <f t="shared" si="20"/>
        <v>0</v>
      </c>
      <c r="R85" s="264">
        <f t="shared" si="21"/>
        <v>0</v>
      </c>
      <c r="S85" s="264">
        <f t="shared" si="22"/>
        <v>0</v>
      </c>
      <c r="T85" s="264">
        <f t="shared" si="23"/>
        <v>0</v>
      </c>
      <c r="U85" s="264">
        <f t="shared" si="24"/>
        <v>0</v>
      </c>
      <c r="V85" s="264">
        <f t="shared" si="25"/>
        <v>0</v>
      </c>
    </row>
    <row r="86" spans="1:22" ht="39">
      <c r="A86" s="150" t="s">
        <v>886</v>
      </c>
      <c r="B86" s="148" t="s">
        <v>12</v>
      </c>
      <c r="C86" s="177" t="s">
        <v>96</v>
      </c>
      <c r="D86" s="247" t="s">
        <v>264</v>
      </c>
      <c r="E86" s="228"/>
      <c r="F86" s="229"/>
      <c r="G86" s="264">
        <f t="shared" si="26"/>
        <v>0</v>
      </c>
      <c r="H86" s="265"/>
      <c r="I86" s="266"/>
      <c r="J86" s="264">
        <f t="shared" si="27"/>
        <v>0</v>
      </c>
      <c r="K86" s="264">
        <f t="shared" si="14"/>
        <v>0</v>
      </c>
      <c r="L86" s="264">
        <f t="shared" si="15"/>
        <v>0</v>
      </c>
      <c r="M86" s="264">
        <f t="shared" si="16"/>
        <v>0</v>
      </c>
      <c r="N86" s="264">
        <f t="shared" si="17"/>
        <v>0</v>
      </c>
      <c r="O86" s="264">
        <f t="shared" si="18"/>
        <v>0</v>
      </c>
      <c r="P86" s="264">
        <f t="shared" si="19"/>
        <v>0</v>
      </c>
      <c r="Q86" s="264">
        <f t="shared" si="20"/>
        <v>0</v>
      </c>
      <c r="R86" s="264">
        <f t="shared" si="21"/>
        <v>0</v>
      </c>
      <c r="S86" s="264">
        <f t="shared" si="22"/>
        <v>0</v>
      </c>
      <c r="T86" s="264">
        <f t="shared" si="23"/>
        <v>0</v>
      </c>
      <c r="U86" s="264">
        <f t="shared" si="24"/>
        <v>0</v>
      </c>
      <c r="V86" s="264">
        <f t="shared" si="25"/>
        <v>0</v>
      </c>
    </row>
    <row r="87" spans="1:22" ht="26.25">
      <c r="A87" s="149"/>
      <c r="B87" s="133"/>
      <c r="C87" s="178" t="s">
        <v>97</v>
      </c>
      <c r="D87" s="247" t="s">
        <v>265</v>
      </c>
      <c r="E87" s="228"/>
      <c r="F87" s="229"/>
      <c r="G87" s="264">
        <f t="shared" si="26"/>
        <v>0</v>
      </c>
      <c r="H87" s="265"/>
      <c r="I87" s="266"/>
      <c r="J87" s="264">
        <f t="shared" si="27"/>
        <v>0</v>
      </c>
      <c r="K87" s="264">
        <f t="shared" si="14"/>
        <v>0</v>
      </c>
      <c r="L87" s="264">
        <f t="shared" si="15"/>
        <v>0</v>
      </c>
      <c r="M87" s="264">
        <f t="shared" si="16"/>
        <v>0</v>
      </c>
      <c r="N87" s="264">
        <f t="shared" si="17"/>
        <v>0</v>
      </c>
      <c r="O87" s="264">
        <f t="shared" si="18"/>
        <v>0</v>
      </c>
      <c r="P87" s="264">
        <f t="shared" si="19"/>
        <v>0</v>
      </c>
      <c r="Q87" s="264">
        <f t="shared" si="20"/>
        <v>0</v>
      </c>
      <c r="R87" s="264">
        <f t="shared" si="21"/>
        <v>0</v>
      </c>
      <c r="S87" s="264">
        <f t="shared" si="22"/>
        <v>0</v>
      </c>
      <c r="T87" s="264">
        <f t="shared" si="23"/>
        <v>0</v>
      </c>
      <c r="U87" s="264">
        <f t="shared" si="24"/>
        <v>0</v>
      </c>
      <c r="V87" s="264">
        <f t="shared" si="25"/>
        <v>0</v>
      </c>
    </row>
    <row r="88" spans="1:22" ht="26.25">
      <c r="A88" s="530" t="s">
        <v>887</v>
      </c>
      <c r="B88" s="538" t="s">
        <v>13</v>
      </c>
      <c r="C88" s="177" t="s">
        <v>98</v>
      </c>
      <c r="D88" s="247" t="s">
        <v>266</v>
      </c>
      <c r="E88" s="228"/>
      <c r="F88" s="229"/>
      <c r="G88" s="264">
        <f t="shared" si="26"/>
        <v>0</v>
      </c>
      <c r="H88" s="265"/>
      <c r="I88" s="266"/>
      <c r="J88" s="264">
        <f t="shared" si="27"/>
        <v>0</v>
      </c>
      <c r="K88" s="264">
        <f t="shared" si="14"/>
        <v>0</v>
      </c>
      <c r="L88" s="264">
        <f t="shared" si="15"/>
        <v>0</v>
      </c>
      <c r="M88" s="264">
        <f t="shared" si="16"/>
        <v>0</v>
      </c>
      <c r="N88" s="264">
        <f t="shared" si="17"/>
        <v>0</v>
      </c>
      <c r="O88" s="264">
        <f t="shared" si="18"/>
        <v>0</v>
      </c>
      <c r="P88" s="264">
        <f t="shared" si="19"/>
        <v>0</v>
      </c>
      <c r="Q88" s="264">
        <f t="shared" si="20"/>
        <v>0</v>
      </c>
      <c r="R88" s="264">
        <f t="shared" si="21"/>
        <v>0</v>
      </c>
      <c r="S88" s="264">
        <f t="shared" si="22"/>
        <v>0</v>
      </c>
      <c r="T88" s="264">
        <f t="shared" si="23"/>
        <v>0</v>
      </c>
      <c r="U88" s="264">
        <f t="shared" si="24"/>
        <v>0</v>
      </c>
      <c r="V88" s="264">
        <f t="shared" si="25"/>
        <v>0</v>
      </c>
    </row>
    <row r="89" spans="1:22" ht="26.25">
      <c r="A89" s="531"/>
      <c r="B89" s="539"/>
      <c r="C89" s="177" t="s">
        <v>99</v>
      </c>
      <c r="D89" s="247" t="s">
        <v>267</v>
      </c>
      <c r="E89" s="228"/>
      <c r="F89" s="229"/>
      <c r="G89" s="264">
        <f t="shared" si="26"/>
        <v>0</v>
      </c>
      <c r="H89" s="265"/>
      <c r="I89" s="266"/>
      <c r="J89" s="264">
        <f t="shared" si="27"/>
        <v>0</v>
      </c>
      <c r="K89" s="264">
        <f t="shared" si="14"/>
        <v>0</v>
      </c>
      <c r="L89" s="264">
        <f t="shared" si="15"/>
        <v>0</v>
      </c>
      <c r="M89" s="264">
        <f t="shared" si="16"/>
        <v>0</v>
      </c>
      <c r="N89" s="264">
        <f t="shared" si="17"/>
        <v>0</v>
      </c>
      <c r="O89" s="264">
        <f t="shared" si="18"/>
        <v>0</v>
      </c>
      <c r="P89" s="264">
        <f t="shared" si="19"/>
        <v>0</v>
      </c>
      <c r="Q89" s="264">
        <f t="shared" si="20"/>
        <v>0</v>
      </c>
      <c r="R89" s="264">
        <f t="shared" si="21"/>
        <v>0</v>
      </c>
      <c r="S89" s="264">
        <f t="shared" si="22"/>
        <v>0</v>
      </c>
      <c r="T89" s="264">
        <f t="shared" si="23"/>
        <v>0</v>
      </c>
      <c r="U89" s="264">
        <f t="shared" si="24"/>
        <v>0</v>
      </c>
      <c r="V89" s="264">
        <f t="shared" si="25"/>
        <v>0</v>
      </c>
    </row>
    <row r="90" spans="1:22" ht="26.25">
      <c r="A90" s="531"/>
      <c r="B90" s="534"/>
      <c r="C90" s="177" t="s">
        <v>100</v>
      </c>
      <c r="D90" s="247" t="s">
        <v>268</v>
      </c>
      <c r="E90" s="228"/>
      <c r="F90" s="229"/>
      <c r="G90" s="264">
        <f t="shared" si="26"/>
        <v>0</v>
      </c>
      <c r="H90" s="265"/>
      <c r="I90" s="266"/>
      <c r="J90" s="264">
        <f t="shared" si="27"/>
        <v>0</v>
      </c>
      <c r="K90" s="264">
        <f t="shared" si="14"/>
        <v>0</v>
      </c>
      <c r="L90" s="264">
        <f t="shared" si="15"/>
        <v>0</v>
      </c>
      <c r="M90" s="264">
        <f t="shared" si="16"/>
        <v>0</v>
      </c>
      <c r="N90" s="264">
        <f t="shared" si="17"/>
        <v>0</v>
      </c>
      <c r="O90" s="264">
        <f t="shared" si="18"/>
        <v>0</v>
      </c>
      <c r="P90" s="264">
        <f t="shared" si="19"/>
        <v>0</v>
      </c>
      <c r="Q90" s="264">
        <f t="shared" si="20"/>
        <v>0</v>
      </c>
      <c r="R90" s="264">
        <f t="shared" si="21"/>
        <v>0</v>
      </c>
      <c r="S90" s="264">
        <f t="shared" si="22"/>
        <v>0</v>
      </c>
      <c r="T90" s="264">
        <f t="shared" si="23"/>
        <v>0</v>
      </c>
      <c r="U90" s="264">
        <f t="shared" si="24"/>
        <v>0</v>
      </c>
      <c r="V90" s="264">
        <f t="shared" si="25"/>
        <v>0</v>
      </c>
    </row>
    <row r="91" spans="1:22" ht="26.25">
      <c r="A91" s="532"/>
      <c r="B91" s="535"/>
      <c r="C91" s="177" t="s">
        <v>101</v>
      </c>
      <c r="D91" s="247" t="s">
        <v>269</v>
      </c>
      <c r="E91" s="228"/>
      <c r="F91" s="229"/>
      <c r="G91" s="264">
        <f t="shared" si="26"/>
        <v>0</v>
      </c>
      <c r="H91" s="265"/>
      <c r="I91" s="266"/>
      <c r="J91" s="264">
        <f t="shared" si="27"/>
        <v>0</v>
      </c>
      <c r="K91" s="264">
        <f t="shared" si="14"/>
        <v>0</v>
      </c>
      <c r="L91" s="264">
        <f t="shared" si="15"/>
        <v>0</v>
      </c>
      <c r="M91" s="264">
        <f t="shared" si="16"/>
        <v>0</v>
      </c>
      <c r="N91" s="264">
        <f t="shared" si="17"/>
        <v>0</v>
      </c>
      <c r="O91" s="264">
        <f t="shared" si="18"/>
        <v>0</v>
      </c>
      <c r="P91" s="264">
        <f t="shared" si="19"/>
        <v>0</v>
      </c>
      <c r="Q91" s="264">
        <f t="shared" si="20"/>
        <v>0</v>
      </c>
      <c r="R91" s="264">
        <f t="shared" si="21"/>
        <v>0</v>
      </c>
      <c r="S91" s="264">
        <f t="shared" si="22"/>
        <v>0</v>
      </c>
      <c r="T91" s="264">
        <f t="shared" si="23"/>
        <v>0</v>
      </c>
      <c r="U91" s="264">
        <f t="shared" si="24"/>
        <v>0</v>
      </c>
      <c r="V91" s="264">
        <f t="shared" si="25"/>
        <v>0</v>
      </c>
    </row>
    <row r="92" spans="1:22" ht="12.75">
      <c r="A92" s="530" t="s">
        <v>1088</v>
      </c>
      <c r="B92" s="538" t="s">
        <v>14</v>
      </c>
      <c r="C92" s="177" t="s">
        <v>102</v>
      </c>
      <c r="D92" s="247" t="s">
        <v>273</v>
      </c>
      <c r="E92" s="228"/>
      <c r="F92" s="229"/>
      <c r="G92" s="264">
        <f t="shared" si="26"/>
        <v>0</v>
      </c>
      <c r="H92" s="265"/>
      <c r="I92" s="266"/>
      <c r="J92" s="264">
        <f t="shared" si="27"/>
        <v>0</v>
      </c>
      <c r="K92" s="264">
        <f t="shared" si="14"/>
        <v>0</v>
      </c>
      <c r="L92" s="264">
        <f t="shared" si="15"/>
        <v>0</v>
      </c>
      <c r="M92" s="264">
        <f t="shared" si="16"/>
        <v>0</v>
      </c>
      <c r="N92" s="264">
        <f t="shared" si="17"/>
        <v>0</v>
      </c>
      <c r="O92" s="264">
        <f t="shared" si="18"/>
        <v>0</v>
      </c>
      <c r="P92" s="264">
        <f t="shared" si="19"/>
        <v>0</v>
      </c>
      <c r="Q92" s="264">
        <f t="shared" si="20"/>
        <v>0</v>
      </c>
      <c r="R92" s="264">
        <f t="shared" si="21"/>
        <v>0</v>
      </c>
      <c r="S92" s="264">
        <f t="shared" si="22"/>
        <v>0</v>
      </c>
      <c r="T92" s="264">
        <f t="shared" si="23"/>
        <v>0</v>
      </c>
      <c r="U92" s="264">
        <f t="shared" si="24"/>
        <v>0</v>
      </c>
      <c r="V92" s="264">
        <f t="shared" si="25"/>
        <v>0</v>
      </c>
    </row>
    <row r="93" spans="1:22" ht="12.75">
      <c r="A93" s="532"/>
      <c r="B93" s="535"/>
      <c r="C93" s="177" t="s">
        <v>103</v>
      </c>
      <c r="D93" s="247" t="s">
        <v>274</v>
      </c>
      <c r="E93" s="228"/>
      <c r="F93" s="229"/>
      <c r="G93" s="264">
        <f t="shared" si="26"/>
        <v>0</v>
      </c>
      <c r="H93" s="265"/>
      <c r="I93" s="266"/>
      <c r="J93" s="264">
        <f t="shared" si="27"/>
        <v>0</v>
      </c>
      <c r="K93" s="264">
        <f t="shared" si="14"/>
        <v>0</v>
      </c>
      <c r="L93" s="264">
        <f t="shared" si="15"/>
        <v>0</v>
      </c>
      <c r="M93" s="264">
        <f t="shared" si="16"/>
        <v>0</v>
      </c>
      <c r="N93" s="264">
        <f t="shared" si="17"/>
        <v>0</v>
      </c>
      <c r="O93" s="264">
        <f t="shared" si="18"/>
        <v>0</v>
      </c>
      <c r="P93" s="264">
        <f t="shared" si="19"/>
        <v>0</v>
      </c>
      <c r="Q93" s="264">
        <f t="shared" si="20"/>
        <v>0</v>
      </c>
      <c r="R93" s="264">
        <f t="shared" si="21"/>
        <v>0</v>
      </c>
      <c r="S93" s="264">
        <f t="shared" si="22"/>
        <v>0</v>
      </c>
      <c r="T93" s="264">
        <f t="shared" si="23"/>
        <v>0</v>
      </c>
      <c r="U93" s="264">
        <f t="shared" si="24"/>
        <v>0</v>
      </c>
      <c r="V93" s="264">
        <f t="shared" si="25"/>
        <v>0</v>
      </c>
    </row>
    <row r="94" spans="1:22" ht="52.5">
      <c r="A94" s="151" t="s">
        <v>1089</v>
      </c>
      <c r="B94" s="132" t="s">
        <v>15</v>
      </c>
      <c r="C94" s="177" t="s">
        <v>104</v>
      </c>
      <c r="D94" s="247" t="s">
        <v>301</v>
      </c>
      <c r="E94" s="228"/>
      <c r="F94" s="229"/>
      <c r="G94" s="264">
        <f t="shared" si="26"/>
        <v>0</v>
      </c>
      <c r="H94" s="265"/>
      <c r="I94" s="266"/>
      <c r="J94" s="264">
        <f t="shared" si="27"/>
        <v>0</v>
      </c>
      <c r="K94" s="264">
        <f t="shared" si="14"/>
        <v>0</v>
      </c>
      <c r="L94" s="264">
        <f t="shared" si="15"/>
        <v>0</v>
      </c>
      <c r="M94" s="264">
        <f t="shared" si="16"/>
        <v>0</v>
      </c>
      <c r="N94" s="264">
        <f t="shared" si="17"/>
        <v>0</v>
      </c>
      <c r="O94" s="264">
        <f t="shared" si="18"/>
        <v>0</v>
      </c>
      <c r="P94" s="264">
        <f t="shared" si="19"/>
        <v>0</v>
      </c>
      <c r="Q94" s="264">
        <f t="shared" si="20"/>
        <v>0</v>
      </c>
      <c r="R94" s="264">
        <f t="shared" si="21"/>
        <v>0</v>
      </c>
      <c r="S94" s="264">
        <f t="shared" si="22"/>
        <v>0</v>
      </c>
      <c r="T94" s="264">
        <f t="shared" si="23"/>
        <v>0</v>
      </c>
      <c r="U94" s="264">
        <f t="shared" si="24"/>
        <v>0</v>
      </c>
      <c r="V94" s="264">
        <f t="shared" si="25"/>
        <v>0</v>
      </c>
    </row>
    <row r="95" spans="1:22" ht="39">
      <c r="A95" s="151" t="s">
        <v>888</v>
      </c>
      <c r="B95" s="132" t="s">
        <v>16</v>
      </c>
      <c r="C95" s="172" t="s">
        <v>105</v>
      </c>
      <c r="D95" s="136" t="s">
        <v>302</v>
      </c>
      <c r="E95" s="228"/>
      <c r="F95" s="229"/>
      <c r="G95" s="264">
        <f t="shared" si="26"/>
        <v>0</v>
      </c>
      <c r="H95" s="265"/>
      <c r="I95" s="266"/>
      <c r="J95" s="264">
        <f t="shared" si="27"/>
        <v>0</v>
      </c>
      <c r="K95" s="264">
        <f t="shared" si="14"/>
        <v>0</v>
      </c>
      <c r="L95" s="264">
        <f t="shared" si="15"/>
        <v>0</v>
      </c>
      <c r="M95" s="264">
        <f t="shared" si="16"/>
        <v>0</v>
      </c>
      <c r="N95" s="264">
        <f t="shared" si="17"/>
        <v>0</v>
      </c>
      <c r="O95" s="264">
        <f t="shared" si="18"/>
        <v>0</v>
      </c>
      <c r="P95" s="264">
        <f t="shared" si="19"/>
        <v>0</v>
      </c>
      <c r="Q95" s="264">
        <f t="shared" si="20"/>
        <v>0</v>
      </c>
      <c r="R95" s="264">
        <f t="shared" si="21"/>
        <v>0</v>
      </c>
      <c r="S95" s="264">
        <f t="shared" si="22"/>
        <v>0</v>
      </c>
      <c r="T95" s="264">
        <f t="shared" si="23"/>
        <v>0</v>
      </c>
      <c r="U95" s="264">
        <f t="shared" si="24"/>
        <v>0</v>
      </c>
      <c r="V95" s="264">
        <f t="shared" si="25"/>
        <v>0</v>
      </c>
    </row>
    <row r="96" spans="1:22" ht="26.25">
      <c r="A96" s="151" t="s">
        <v>889</v>
      </c>
      <c r="B96" s="132" t="s">
        <v>511</v>
      </c>
      <c r="C96" s="172"/>
      <c r="D96" s="248"/>
      <c r="E96" s="228"/>
      <c r="F96" s="229"/>
      <c r="G96" s="264">
        <f t="shared" si="26"/>
        <v>0</v>
      </c>
      <c r="H96" s="265"/>
      <c r="I96" s="266"/>
      <c r="J96" s="264">
        <f t="shared" si="27"/>
        <v>0</v>
      </c>
      <c r="K96" s="264">
        <f t="shared" si="14"/>
        <v>0</v>
      </c>
      <c r="L96" s="264">
        <f t="shared" si="15"/>
        <v>0</v>
      </c>
      <c r="M96" s="264">
        <f t="shared" si="16"/>
        <v>0</v>
      </c>
      <c r="N96" s="264">
        <f t="shared" si="17"/>
        <v>0</v>
      </c>
      <c r="O96" s="264">
        <f t="shared" si="18"/>
        <v>0</v>
      </c>
      <c r="P96" s="264">
        <f t="shared" si="19"/>
        <v>0</v>
      </c>
      <c r="Q96" s="264">
        <f t="shared" si="20"/>
        <v>0</v>
      </c>
      <c r="R96" s="264">
        <f t="shared" si="21"/>
        <v>0</v>
      </c>
      <c r="S96" s="264">
        <f t="shared" si="22"/>
        <v>0</v>
      </c>
      <c r="T96" s="264">
        <f t="shared" si="23"/>
        <v>0</v>
      </c>
      <c r="U96" s="264">
        <f t="shared" si="24"/>
        <v>0</v>
      </c>
      <c r="V96" s="264">
        <f t="shared" si="25"/>
        <v>0</v>
      </c>
    </row>
    <row r="97" spans="1:22" ht="15">
      <c r="A97" s="151" t="s">
        <v>1090</v>
      </c>
      <c r="B97" s="142" t="s">
        <v>17</v>
      </c>
      <c r="C97" s="172" t="s">
        <v>106</v>
      </c>
      <c r="D97" s="248" t="s">
        <v>456</v>
      </c>
      <c r="E97" s="228"/>
      <c r="F97" s="229"/>
      <c r="G97" s="264">
        <f t="shared" si="26"/>
        <v>0</v>
      </c>
      <c r="H97" s="265"/>
      <c r="I97" s="266"/>
      <c r="J97" s="264">
        <f t="shared" si="27"/>
        <v>0</v>
      </c>
      <c r="K97" s="264">
        <f t="shared" si="14"/>
        <v>0</v>
      </c>
      <c r="L97" s="264">
        <f t="shared" si="15"/>
        <v>0</v>
      </c>
      <c r="M97" s="264">
        <f t="shared" si="16"/>
        <v>0</v>
      </c>
      <c r="N97" s="264">
        <f t="shared" si="17"/>
        <v>0</v>
      </c>
      <c r="O97" s="264">
        <f t="shared" si="18"/>
        <v>0</v>
      </c>
      <c r="P97" s="264">
        <f t="shared" si="19"/>
        <v>0</v>
      </c>
      <c r="Q97" s="264">
        <f t="shared" si="20"/>
        <v>0</v>
      </c>
      <c r="R97" s="264">
        <f t="shared" si="21"/>
        <v>0</v>
      </c>
      <c r="S97" s="264">
        <f t="shared" si="22"/>
        <v>0</v>
      </c>
      <c r="T97" s="264">
        <f t="shared" si="23"/>
        <v>0</v>
      </c>
      <c r="U97" s="264">
        <f t="shared" si="24"/>
        <v>0</v>
      </c>
      <c r="V97" s="264">
        <f t="shared" si="25"/>
        <v>0</v>
      </c>
    </row>
    <row r="98" spans="1:22" ht="26.25">
      <c r="A98" s="151" t="s">
        <v>890</v>
      </c>
      <c r="B98" s="132" t="s">
        <v>18</v>
      </c>
      <c r="C98" s="172" t="s">
        <v>107</v>
      </c>
      <c r="D98" s="248" t="s">
        <v>457</v>
      </c>
      <c r="E98" s="228"/>
      <c r="F98" s="229"/>
      <c r="G98" s="264">
        <f t="shared" si="26"/>
        <v>0</v>
      </c>
      <c r="H98" s="265"/>
      <c r="I98" s="266"/>
      <c r="J98" s="264">
        <f t="shared" si="27"/>
        <v>0</v>
      </c>
      <c r="K98" s="264">
        <f t="shared" si="14"/>
        <v>0</v>
      </c>
      <c r="L98" s="264">
        <f t="shared" si="15"/>
        <v>0</v>
      </c>
      <c r="M98" s="264">
        <f t="shared" si="16"/>
        <v>0</v>
      </c>
      <c r="N98" s="264">
        <f t="shared" si="17"/>
        <v>0</v>
      </c>
      <c r="O98" s="264">
        <f t="shared" si="18"/>
        <v>0</v>
      </c>
      <c r="P98" s="264">
        <f t="shared" si="19"/>
        <v>0</v>
      </c>
      <c r="Q98" s="264">
        <f t="shared" si="20"/>
        <v>0</v>
      </c>
      <c r="R98" s="264">
        <f t="shared" si="21"/>
        <v>0</v>
      </c>
      <c r="S98" s="264">
        <f t="shared" si="22"/>
        <v>0</v>
      </c>
      <c r="T98" s="264">
        <f t="shared" si="23"/>
        <v>0</v>
      </c>
      <c r="U98" s="264">
        <f t="shared" si="24"/>
        <v>0</v>
      </c>
      <c r="V98" s="264">
        <f t="shared" si="25"/>
        <v>0</v>
      </c>
    </row>
    <row r="99" spans="1:22" ht="39">
      <c r="A99" s="151" t="s">
        <v>1091</v>
      </c>
      <c r="B99" s="142" t="s">
        <v>22</v>
      </c>
      <c r="C99" s="172" t="s">
        <v>108</v>
      </c>
      <c r="D99" s="248" t="s">
        <v>720</v>
      </c>
      <c r="E99" s="228"/>
      <c r="F99" s="229"/>
      <c r="G99" s="264">
        <f t="shared" si="26"/>
        <v>0</v>
      </c>
      <c r="H99" s="265"/>
      <c r="I99" s="266"/>
      <c r="J99" s="264">
        <f t="shared" si="27"/>
        <v>0</v>
      </c>
      <c r="K99" s="264">
        <f t="shared" si="14"/>
        <v>0</v>
      </c>
      <c r="L99" s="264">
        <f t="shared" si="15"/>
        <v>0</v>
      </c>
      <c r="M99" s="264">
        <f t="shared" si="16"/>
        <v>0</v>
      </c>
      <c r="N99" s="264">
        <f t="shared" si="17"/>
        <v>0</v>
      </c>
      <c r="O99" s="264">
        <f t="shared" si="18"/>
        <v>0</v>
      </c>
      <c r="P99" s="264">
        <f t="shared" si="19"/>
        <v>0</v>
      </c>
      <c r="Q99" s="264">
        <f t="shared" si="20"/>
        <v>0</v>
      </c>
      <c r="R99" s="264">
        <f t="shared" si="21"/>
        <v>0</v>
      </c>
      <c r="S99" s="264">
        <f t="shared" si="22"/>
        <v>0</v>
      </c>
      <c r="T99" s="264">
        <f t="shared" si="23"/>
        <v>0</v>
      </c>
      <c r="U99" s="264">
        <f t="shared" si="24"/>
        <v>0</v>
      </c>
      <c r="V99" s="264">
        <f t="shared" si="25"/>
        <v>0</v>
      </c>
    </row>
    <row r="100" spans="1:22" ht="12.75">
      <c r="A100" s="151" t="s">
        <v>891</v>
      </c>
      <c r="B100" s="142" t="s">
        <v>23</v>
      </c>
      <c r="C100" s="172" t="s">
        <v>109</v>
      </c>
      <c r="D100" s="248" t="s">
        <v>458</v>
      </c>
      <c r="E100" s="228"/>
      <c r="F100" s="229"/>
      <c r="G100" s="264">
        <f t="shared" si="26"/>
        <v>0</v>
      </c>
      <c r="H100" s="265"/>
      <c r="I100" s="266"/>
      <c r="J100" s="264">
        <f t="shared" si="27"/>
        <v>0</v>
      </c>
      <c r="K100" s="264">
        <f t="shared" si="14"/>
        <v>0</v>
      </c>
      <c r="L100" s="264">
        <f t="shared" si="15"/>
        <v>0</v>
      </c>
      <c r="M100" s="264">
        <f t="shared" si="16"/>
        <v>0</v>
      </c>
      <c r="N100" s="264">
        <f t="shared" si="17"/>
        <v>0</v>
      </c>
      <c r="O100" s="264">
        <f t="shared" si="18"/>
        <v>0</v>
      </c>
      <c r="P100" s="264">
        <f t="shared" si="19"/>
        <v>0</v>
      </c>
      <c r="Q100" s="264">
        <f t="shared" si="20"/>
        <v>0</v>
      </c>
      <c r="R100" s="264">
        <f t="shared" si="21"/>
        <v>0</v>
      </c>
      <c r="S100" s="264">
        <f t="shared" si="22"/>
        <v>0</v>
      </c>
      <c r="T100" s="264">
        <f t="shared" si="23"/>
        <v>0</v>
      </c>
      <c r="U100" s="264">
        <f t="shared" si="24"/>
        <v>0</v>
      </c>
      <c r="V100" s="264">
        <f t="shared" si="25"/>
        <v>0</v>
      </c>
    </row>
    <row r="101" spans="1:22" ht="15">
      <c r="A101" s="151" t="s">
        <v>1092</v>
      </c>
      <c r="B101" s="142" t="s">
        <v>24</v>
      </c>
      <c r="C101" s="172" t="s">
        <v>110</v>
      </c>
      <c r="D101" s="248" t="s">
        <v>459</v>
      </c>
      <c r="E101" s="228"/>
      <c r="F101" s="229"/>
      <c r="G101" s="264">
        <f t="shared" si="26"/>
        <v>0</v>
      </c>
      <c r="H101" s="265"/>
      <c r="I101" s="266"/>
      <c r="J101" s="264">
        <f t="shared" si="27"/>
        <v>0</v>
      </c>
      <c r="K101" s="264">
        <f t="shared" si="14"/>
        <v>0</v>
      </c>
      <c r="L101" s="264">
        <f t="shared" si="15"/>
        <v>0</v>
      </c>
      <c r="M101" s="264">
        <f t="shared" si="16"/>
        <v>0</v>
      </c>
      <c r="N101" s="264">
        <f t="shared" si="17"/>
        <v>0</v>
      </c>
      <c r="O101" s="264">
        <f t="shared" si="18"/>
        <v>0</v>
      </c>
      <c r="P101" s="264">
        <f t="shared" si="19"/>
        <v>0</v>
      </c>
      <c r="Q101" s="264">
        <f t="shared" si="20"/>
        <v>0</v>
      </c>
      <c r="R101" s="264">
        <f t="shared" si="21"/>
        <v>0</v>
      </c>
      <c r="S101" s="264">
        <f t="shared" si="22"/>
        <v>0</v>
      </c>
      <c r="T101" s="264">
        <f t="shared" si="23"/>
        <v>0</v>
      </c>
      <c r="U101" s="264">
        <f t="shared" si="24"/>
        <v>0</v>
      </c>
      <c r="V101" s="264">
        <f t="shared" si="25"/>
        <v>0</v>
      </c>
    </row>
    <row r="102" spans="1:22" ht="12.75">
      <c r="A102" s="151" t="s">
        <v>892</v>
      </c>
      <c r="B102" s="142" t="s">
        <v>25</v>
      </c>
      <c r="C102" s="172" t="s">
        <v>111</v>
      </c>
      <c r="D102" s="248" t="s">
        <v>460</v>
      </c>
      <c r="E102" s="228"/>
      <c r="F102" s="229"/>
      <c r="G102" s="264">
        <f t="shared" si="26"/>
        <v>0</v>
      </c>
      <c r="H102" s="265"/>
      <c r="I102" s="266"/>
      <c r="J102" s="264">
        <f t="shared" si="27"/>
        <v>0</v>
      </c>
      <c r="K102" s="264">
        <f t="shared" si="14"/>
        <v>0</v>
      </c>
      <c r="L102" s="264">
        <f t="shared" si="15"/>
        <v>0</v>
      </c>
      <c r="M102" s="264">
        <f t="shared" si="16"/>
        <v>0</v>
      </c>
      <c r="N102" s="264">
        <f t="shared" si="17"/>
        <v>0</v>
      </c>
      <c r="O102" s="264">
        <f t="shared" si="18"/>
        <v>0</v>
      </c>
      <c r="P102" s="264">
        <f t="shared" si="19"/>
        <v>0</v>
      </c>
      <c r="Q102" s="264">
        <f t="shared" si="20"/>
        <v>0</v>
      </c>
      <c r="R102" s="264">
        <f t="shared" si="21"/>
        <v>0</v>
      </c>
      <c r="S102" s="264">
        <f t="shared" si="22"/>
        <v>0</v>
      </c>
      <c r="T102" s="264">
        <f t="shared" si="23"/>
        <v>0</v>
      </c>
      <c r="U102" s="264">
        <f t="shared" si="24"/>
        <v>0</v>
      </c>
      <c r="V102" s="264">
        <f t="shared" si="25"/>
        <v>0</v>
      </c>
    </row>
    <row r="103" spans="1:22" ht="52.5">
      <c r="A103" s="151" t="s">
        <v>893</v>
      </c>
      <c r="B103" s="132" t="s">
        <v>513</v>
      </c>
      <c r="C103" s="172"/>
      <c r="D103" s="248" t="s">
        <v>461</v>
      </c>
      <c r="E103" s="228"/>
      <c r="F103" s="229"/>
      <c r="G103" s="264">
        <f t="shared" si="26"/>
        <v>0</v>
      </c>
      <c r="H103" s="265"/>
      <c r="I103" s="266"/>
      <c r="J103" s="264">
        <f t="shared" si="27"/>
        <v>0</v>
      </c>
      <c r="K103" s="264">
        <f t="shared" si="14"/>
        <v>0</v>
      </c>
      <c r="L103" s="264">
        <f t="shared" si="15"/>
        <v>0</v>
      </c>
      <c r="M103" s="264">
        <f t="shared" si="16"/>
        <v>0</v>
      </c>
      <c r="N103" s="264">
        <f t="shared" si="17"/>
        <v>0</v>
      </c>
      <c r="O103" s="264">
        <f t="shared" si="18"/>
        <v>0</v>
      </c>
      <c r="P103" s="264">
        <f t="shared" si="19"/>
        <v>0</v>
      </c>
      <c r="Q103" s="264">
        <f t="shared" si="20"/>
        <v>0</v>
      </c>
      <c r="R103" s="264">
        <f t="shared" si="21"/>
        <v>0</v>
      </c>
      <c r="S103" s="264">
        <f t="shared" si="22"/>
        <v>0</v>
      </c>
      <c r="T103" s="264">
        <f t="shared" si="23"/>
        <v>0</v>
      </c>
      <c r="U103" s="264">
        <f t="shared" si="24"/>
        <v>0</v>
      </c>
      <c r="V103" s="264">
        <f t="shared" si="25"/>
        <v>0</v>
      </c>
    </row>
    <row r="104" spans="1:22" ht="78.75">
      <c r="A104" s="150" t="s">
        <v>894</v>
      </c>
      <c r="B104" s="148" t="s">
        <v>512</v>
      </c>
      <c r="C104" s="172"/>
      <c r="D104" s="248" t="s">
        <v>721</v>
      </c>
      <c r="E104" s="228"/>
      <c r="F104" s="229"/>
      <c r="G104" s="264">
        <f t="shared" si="26"/>
        <v>0</v>
      </c>
      <c r="H104" s="265"/>
      <c r="I104" s="266"/>
      <c r="J104" s="264">
        <f t="shared" si="27"/>
        <v>0</v>
      </c>
      <c r="K104" s="264">
        <f t="shared" si="14"/>
        <v>0</v>
      </c>
      <c r="L104" s="264">
        <f t="shared" si="15"/>
        <v>0</v>
      </c>
      <c r="M104" s="264">
        <f t="shared" si="16"/>
        <v>0</v>
      </c>
      <c r="N104" s="264">
        <f t="shared" si="17"/>
        <v>0</v>
      </c>
      <c r="O104" s="264">
        <f t="shared" si="18"/>
        <v>0</v>
      </c>
      <c r="P104" s="264">
        <f t="shared" si="19"/>
        <v>0</v>
      </c>
      <c r="Q104" s="264">
        <f t="shared" si="20"/>
        <v>0</v>
      </c>
      <c r="R104" s="264">
        <f t="shared" si="21"/>
        <v>0</v>
      </c>
      <c r="S104" s="264">
        <f t="shared" si="22"/>
        <v>0</v>
      </c>
      <c r="T104" s="264">
        <f t="shared" si="23"/>
        <v>0</v>
      </c>
      <c r="U104" s="264">
        <f t="shared" si="24"/>
        <v>0</v>
      </c>
      <c r="V104" s="264">
        <f t="shared" si="25"/>
        <v>0</v>
      </c>
    </row>
    <row r="105" spans="1:22" ht="15">
      <c r="A105" s="179" t="s">
        <v>1093</v>
      </c>
      <c r="B105" s="180" t="s">
        <v>527</v>
      </c>
      <c r="C105" s="172" t="s">
        <v>722</v>
      </c>
      <c r="D105" s="250" t="s">
        <v>723</v>
      </c>
      <c r="E105" s="228"/>
      <c r="F105" s="229"/>
      <c r="G105" s="264">
        <f t="shared" si="26"/>
        <v>0</v>
      </c>
      <c r="H105" s="265"/>
      <c r="I105" s="266"/>
      <c r="J105" s="264">
        <f t="shared" si="27"/>
        <v>0</v>
      </c>
      <c r="K105" s="264">
        <f t="shared" si="14"/>
        <v>0</v>
      </c>
      <c r="L105" s="264">
        <f t="shared" si="15"/>
        <v>0</v>
      </c>
      <c r="M105" s="264">
        <f t="shared" si="16"/>
        <v>0</v>
      </c>
      <c r="N105" s="264">
        <f t="shared" si="17"/>
        <v>0</v>
      </c>
      <c r="O105" s="264">
        <f t="shared" si="18"/>
        <v>0</v>
      </c>
      <c r="P105" s="264">
        <f t="shared" si="19"/>
        <v>0</v>
      </c>
      <c r="Q105" s="264">
        <f t="shared" si="20"/>
        <v>0</v>
      </c>
      <c r="R105" s="264">
        <f t="shared" si="21"/>
        <v>0</v>
      </c>
      <c r="S105" s="264">
        <f t="shared" si="22"/>
        <v>0</v>
      </c>
      <c r="T105" s="264">
        <f t="shared" si="23"/>
        <v>0</v>
      </c>
      <c r="U105" s="264">
        <f t="shared" si="24"/>
        <v>0</v>
      </c>
      <c r="V105" s="264">
        <f t="shared" si="25"/>
        <v>0</v>
      </c>
    </row>
    <row r="106" spans="1:22" ht="12.75">
      <c r="A106" s="164" t="s">
        <v>724</v>
      </c>
      <c r="B106" s="181" t="s">
        <v>725</v>
      </c>
      <c r="C106" s="182" t="s">
        <v>726</v>
      </c>
      <c r="D106" s="248" t="s">
        <v>727</v>
      </c>
      <c r="E106" s="228"/>
      <c r="F106" s="229"/>
      <c r="G106" s="264">
        <f t="shared" si="26"/>
        <v>0</v>
      </c>
      <c r="H106" s="265"/>
      <c r="I106" s="266"/>
      <c r="J106" s="264">
        <f t="shared" si="27"/>
        <v>0</v>
      </c>
      <c r="K106" s="264">
        <f t="shared" si="14"/>
        <v>0</v>
      </c>
      <c r="L106" s="264">
        <f t="shared" si="15"/>
        <v>0</v>
      </c>
      <c r="M106" s="264">
        <f t="shared" si="16"/>
        <v>0</v>
      </c>
      <c r="N106" s="264">
        <f t="shared" si="17"/>
        <v>0</v>
      </c>
      <c r="O106" s="264">
        <f t="shared" si="18"/>
        <v>0</v>
      </c>
      <c r="P106" s="264">
        <f t="shared" si="19"/>
        <v>0</v>
      </c>
      <c r="Q106" s="264">
        <f t="shared" si="20"/>
        <v>0</v>
      </c>
      <c r="R106" s="264">
        <f t="shared" si="21"/>
        <v>0</v>
      </c>
      <c r="S106" s="264">
        <f t="shared" si="22"/>
        <v>0</v>
      </c>
      <c r="T106" s="264">
        <f t="shared" si="23"/>
        <v>0</v>
      </c>
      <c r="U106" s="264">
        <f t="shared" si="24"/>
        <v>0</v>
      </c>
      <c r="V106" s="264">
        <f t="shared" si="25"/>
        <v>0</v>
      </c>
    </row>
    <row r="107" spans="1:22" ht="26.25">
      <c r="A107" s="151" t="s">
        <v>1094</v>
      </c>
      <c r="B107" s="183" t="s">
        <v>728</v>
      </c>
      <c r="C107" s="184" t="s">
        <v>729</v>
      </c>
      <c r="D107" s="251" t="s">
        <v>730</v>
      </c>
      <c r="E107" s="228"/>
      <c r="F107" s="229"/>
      <c r="G107" s="264">
        <f t="shared" si="26"/>
        <v>0</v>
      </c>
      <c r="H107" s="265"/>
      <c r="I107" s="266"/>
      <c r="J107" s="264">
        <f t="shared" si="27"/>
        <v>0</v>
      </c>
      <c r="K107" s="264">
        <f t="shared" si="14"/>
        <v>0</v>
      </c>
      <c r="L107" s="264">
        <f t="shared" si="15"/>
        <v>0</v>
      </c>
      <c r="M107" s="264">
        <f t="shared" si="16"/>
        <v>0</v>
      </c>
      <c r="N107" s="264">
        <f t="shared" si="17"/>
        <v>0</v>
      </c>
      <c r="O107" s="264">
        <f t="shared" si="18"/>
        <v>0</v>
      </c>
      <c r="P107" s="264">
        <f t="shared" si="19"/>
        <v>0</v>
      </c>
      <c r="Q107" s="264">
        <f t="shared" si="20"/>
        <v>0</v>
      </c>
      <c r="R107" s="264">
        <f t="shared" si="21"/>
        <v>0</v>
      </c>
      <c r="S107" s="264">
        <f t="shared" si="22"/>
        <v>0</v>
      </c>
      <c r="T107" s="264">
        <f t="shared" si="23"/>
        <v>0</v>
      </c>
      <c r="U107" s="264">
        <f t="shared" si="24"/>
        <v>0</v>
      </c>
      <c r="V107" s="264">
        <f t="shared" si="25"/>
        <v>0</v>
      </c>
    </row>
    <row r="108" spans="1:22" ht="39">
      <c r="A108" s="542" t="s">
        <v>731</v>
      </c>
      <c r="B108" s="544" t="s">
        <v>732</v>
      </c>
      <c r="C108" s="184" t="s">
        <v>733</v>
      </c>
      <c r="D108" s="136" t="s">
        <v>734</v>
      </c>
      <c r="E108" s="228"/>
      <c r="F108" s="229"/>
      <c r="G108" s="264">
        <f t="shared" si="26"/>
        <v>0</v>
      </c>
      <c r="H108" s="265"/>
      <c r="I108" s="266"/>
      <c r="J108" s="264">
        <f t="shared" si="27"/>
        <v>0</v>
      </c>
      <c r="K108" s="264">
        <f t="shared" si="14"/>
        <v>0</v>
      </c>
      <c r="L108" s="264">
        <f t="shared" si="15"/>
        <v>0</v>
      </c>
      <c r="M108" s="264">
        <f t="shared" si="16"/>
        <v>0</v>
      </c>
      <c r="N108" s="264">
        <f t="shared" si="17"/>
        <v>0</v>
      </c>
      <c r="O108" s="264">
        <f t="shared" si="18"/>
        <v>0</v>
      </c>
      <c r="P108" s="264">
        <f t="shared" si="19"/>
        <v>0</v>
      </c>
      <c r="Q108" s="264">
        <f t="shared" si="20"/>
        <v>0</v>
      </c>
      <c r="R108" s="264">
        <f t="shared" si="21"/>
        <v>0</v>
      </c>
      <c r="S108" s="264">
        <f t="shared" si="22"/>
        <v>0</v>
      </c>
      <c r="T108" s="264">
        <f t="shared" si="23"/>
        <v>0</v>
      </c>
      <c r="U108" s="264">
        <f t="shared" si="24"/>
        <v>0</v>
      </c>
      <c r="V108" s="264">
        <f t="shared" si="25"/>
        <v>0</v>
      </c>
    </row>
    <row r="109" spans="1:22" ht="39">
      <c r="A109" s="543"/>
      <c r="B109" s="545"/>
      <c r="C109" s="184" t="s">
        <v>735</v>
      </c>
      <c r="D109" s="136" t="s">
        <v>736</v>
      </c>
      <c r="E109" s="228"/>
      <c r="F109" s="229"/>
      <c r="G109" s="264">
        <f t="shared" si="26"/>
        <v>0</v>
      </c>
      <c r="H109" s="265"/>
      <c r="I109" s="266"/>
      <c r="J109" s="264">
        <f t="shared" si="27"/>
        <v>0</v>
      </c>
      <c r="K109" s="264">
        <f t="shared" si="14"/>
        <v>0</v>
      </c>
      <c r="L109" s="264">
        <f t="shared" si="15"/>
        <v>0</v>
      </c>
      <c r="M109" s="264">
        <f t="shared" si="16"/>
        <v>0</v>
      </c>
      <c r="N109" s="264">
        <f t="shared" si="17"/>
        <v>0</v>
      </c>
      <c r="O109" s="264">
        <f t="shared" si="18"/>
        <v>0</v>
      </c>
      <c r="P109" s="264">
        <f t="shared" si="19"/>
        <v>0</v>
      </c>
      <c r="Q109" s="264">
        <f t="shared" si="20"/>
        <v>0</v>
      </c>
      <c r="R109" s="264">
        <f t="shared" si="21"/>
        <v>0</v>
      </c>
      <c r="S109" s="264">
        <f t="shared" si="22"/>
        <v>0</v>
      </c>
      <c r="T109" s="264">
        <f t="shared" si="23"/>
        <v>0</v>
      </c>
      <c r="U109" s="264">
        <f t="shared" si="24"/>
        <v>0</v>
      </c>
      <c r="V109" s="264">
        <f t="shared" si="25"/>
        <v>0</v>
      </c>
    </row>
    <row r="110" spans="1:22" ht="26.25">
      <c r="A110" s="185" t="s">
        <v>737</v>
      </c>
      <c r="B110" s="132" t="s">
        <v>738</v>
      </c>
      <c r="C110" s="172" t="s">
        <v>739</v>
      </c>
      <c r="D110" s="136" t="s">
        <v>738</v>
      </c>
      <c r="E110" s="228"/>
      <c r="F110" s="229"/>
      <c r="G110" s="264">
        <f t="shared" si="26"/>
        <v>0</v>
      </c>
      <c r="H110" s="265"/>
      <c r="I110" s="266"/>
      <c r="J110" s="264">
        <f t="shared" si="27"/>
        <v>0</v>
      </c>
      <c r="K110" s="264">
        <f t="shared" si="14"/>
        <v>0</v>
      </c>
      <c r="L110" s="264">
        <f t="shared" si="15"/>
        <v>0</v>
      </c>
      <c r="M110" s="264">
        <f t="shared" si="16"/>
        <v>0</v>
      </c>
      <c r="N110" s="264">
        <f t="shared" si="17"/>
        <v>0</v>
      </c>
      <c r="O110" s="264">
        <f t="shared" si="18"/>
        <v>0</v>
      </c>
      <c r="P110" s="264">
        <f t="shared" si="19"/>
        <v>0</v>
      </c>
      <c r="Q110" s="264">
        <f t="shared" si="20"/>
        <v>0</v>
      </c>
      <c r="R110" s="264">
        <f t="shared" si="21"/>
        <v>0</v>
      </c>
      <c r="S110" s="264">
        <f t="shared" si="22"/>
        <v>0</v>
      </c>
      <c r="T110" s="264">
        <f t="shared" si="23"/>
        <v>0</v>
      </c>
      <c r="U110" s="264">
        <f t="shared" si="24"/>
        <v>0</v>
      </c>
      <c r="V110" s="264">
        <f t="shared" si="25"/>
        <v>0</v>
      </c>
    </row>
    <row r="111" spans="1:22" ht="52.5">
      <c r="A111" s="546" t="s">
        <v>1095</v>
      </c>
      <c r="B111" s="547" t="s">
        <v>1109</v>
      </c>
      <c r="C111" s="172" t="s">
        <v>1110</v>
      </c>
      <c r="D111" s="136" t="s">
        <v>1111</v>
      </c>
      <c r="E111" s="228"/>
      <c r="F111" s="229"/>
      <c r="G111" s="264">
        <f t="shared" si="26"/>
        <v>0</v>
      </c>
      <c r="H111" s="265"/>
      <c r="I111" s="266"/>
      <c r="J111" s="264">
        <f t="shared" si="27"/>
        <v>0</v>
      </c>
      <c r="K111" s="264">
        <f t="shared" si="14"/>
        <v>0</v>
      </c>
      <c r="L111" s="264">
        <f t="shared" si="15"/>
        <v>0</v>
      </c>
      <c r="M111" s="264">
        <f t="shared" si="16"/>
        <v>0</v>
      </c>
      <c r="N111" s="264">
        <f t="shared" si="17"/>
        <v>0</v>
      </c>
      <c r="O111" s="264">
        <f t="shared" si="18"/>
        <v>0</v>
      </c>
      <c r="P111" s="264">
        <f t="shared" si="19"/>
        <v>0</v>
      </c>
      <c r="Q111" s="264">
        <f t="shared" si="20"/>
        <v>0</v>
      </c>
      <c r="R111" s="264">
        <f t="shared" si="21"/>
        <v>0</v>
      </c>
      <c r="S111" s="264">
        <f t="shared" si="22"/>
        <v>0</v>
      </c>
      <c r="T111" s="264">
        <f t="shared" si="23"/>
        <v>0</v>
      </c>
      <c r="U111" s="264">
        <f t="shared" si="24"/>
        <v>0</v>
      </c>
      <c r="V111" s="264">
        <f t="shared" si="25"/>
        <v>0</v>
      </c>
    </row>
    <row r="112" spans="1:22" ht="52.5">
      <c r="A112" s="546"/>
      <c r="B112" s="548"/>
      <c r="C112" s="172" t="s">
        <v>1112</v>
      </c>
      <c r="D112" s="136" t="s">
        <v>1113</v>
      </c>
      <c r="E112" s="228"/>
      <c r="F112" s="229"/>
      <c r="G112" s="264">
        <f t="shared" si="26"/>
        <v>0</v>
      </c>
      <c r="H112" s="265"/>
      <c r="I112" s="266"/>
      <c r="J112" s="264">
        <f t="shared" si="27"/>
        <v>0</v>
      </c>
      <c r="K112" s="264">
        <f t="shared" si="14"/>
        <v>0</v>
      </c>
      <c r="L112" s="264">
        <f t="shared" si="15"/>
        <v>0</v>
      </c>
      <c r="M112" s="264">
        <f t="shared" si="16"/>
        <v>0</v>
      </c>
      <c r="N112" s="264">
        <f t="shared" si="17"/>
        <v>0</v>
      </c>
      <c r="O112" s="264">
        <f t="shared" si="18"/>
        <v>0</v>
      </c>
      <c r="P112" s="264">
        <f t="shared" si="19"/>
        <v>0</v>
      </c>
      <c r="Q112" s="264">
        <f t="shared" si="20"/>
        <v>0</v>
      </c>
      <c r="R112" s="264">
        <f t="shared" si="21"/>
        <v>0</v>
      </c>
      <c r="S112" s="264">
        <f t="shared" si="22"/>
        <v>0</v>
      </c>
      <c r="T112" s="264">
        <f t="shared" si="23"/>
        <v>0</v>
      </c>
      <c r="U112" s="264">
        <f t="shared" si="24"/>
        <v>0</v>
      </c>
      <c r="V112" s="264">
        <f t="shared" si="25"/>
        <v>0</v>
      </c>
    </row>
    <row r="113" spans="1:22" ht="26.25">
      <c r="A113" s="549" t="s">
        <v>1114</v>
      </c>
      <c r="B113" s="538" t="s">
        <v>1115</v>
      </c>
      <c r="C113" s="172" t="s">
        <v>1116</v>
      </c>
      <c r="D113" s="136" t="s">
        <v>1117</v>
      </c>
      <c r="E113" s="228"/>
      <c r="F113" s="229"/>
      <c r="G113" s="264">
        <f t="shared" si="26"/>
        <v>0</v>
      </c>
      <c r="H113" s="265"/>
      <c r="I113" s="266"/>
      <c r="J113" s="264">
        <f t="shared" si="27"/>
        <v>0</v>
      </c>
      <c r="K113" s="264">
        <f t="shared" si="14"/>
        <v>0</v>
      </c>
      <c r="L113" s="264">
        <f t="shared" si="15"/>
        <v>0</v>
      </c>
      <c r="M113" s="264">
        <f t="shared" si="16"/>
        <v>0</v>
      </c>
      <c r="N113" s="264">
        <f t="shared" si="17"/>
        <v>0</v>
      </c>
      <c r="O113" s="264">
        <f t="shared" si="18"/>
        <v>0</v>
      </c>
      <c r="P113" s="264">
        <f t="shared" si="19"/>
        <v>0</v>
      </c>
      <c r="Q113" s="264">
        <f t="shared" si="20"/>
        <v>0</v>
      </c>
      <c r="R113" s="264">
        <f t="shared" si="21"/>
        <v>0</v>
      </c>
      <c r="S113" s="264">
        <f t="shared" si="22"/>
        <v>0</v>
      </c>
      <c r="T113" s="264">
        <f t="shared" si="23"/>
        <v>0</v>
      </c>
      <c r="U113" s="264">
        <f t="shared" si="24"/>
        <v>0</v>
      </c>
      <c r="V113" s="264">
        <f t="shared" si="25"/>
        <v>0</v>
      </c>
    </row>
    <row r="114" spans="1:22" ht="26.25">
      <c r="A114" s="550"/>
      <c r="B114" s="539"/>
      <c r="C114" s="172" t="s">
        <v>1118</v>
      </c>
      <c r="D114" s="136" t="s">
        <v>1119</v>
      </c>
      <c r="E114" s="228"/>
      <c r="F114" s="229"/>
      <c r="G114" s="264">
        <f t="shared" si="26"/>
        <v>0</v>
      </c>
      <c r="H114" s="265"/>
      <c r="I114" s="266"/>
      <c r="J114" s="264">
        <f t="shared" si="27"/>
        <v>0</v>
      </c>
      <c r="K114" s="264">
        <f t="shared" si="14"/>
        <v>0</v>
      </c>
      <c r="L114" s="264">
        <f t="shared" si="15"/>
        <v>0</v>
      </c>
      <c r="M114" s="264">
        <f t="shared" si="16"/>
        <v>0</v>
      </c>
      <c r="N114" s="264">
        <f t="shared" si="17"/>
        <v>0</v>
      </c>
      <c r="O114" s="264">
        <f t="shared" si="18"/>
        <v>0</v>
      </c>
      <c r="P114" s="264">
        <f t="shared" si="19"/>
        <v>0</v>
      </c>
      <c r="Q114" s="264">
        <f t="shared" si="20"/>
        <v>0</v>
      </c>
      <c r="R114" s="264">
        <f t="shared" si="21"/>
        <v>0</v>
      </c>
      <c r="S114" s="264">
        <f t="shared" si="22"/>
        <v>0</v>
      </c>
      <c r="T114" s="264">
        <f t="shared" si="23"/>
        <v>0</v>
      </c>
      <c r="U114" s="264">
        <f t="shared" si="24"/>
        <v>0</v>
      </c>
      <c r="V114" s="264">
        <f t="shared" si="25"/>
        <v>0</v>
      </c>
    </row>
    <row r="115" spans="1:22" ht="26.25">
      <c r="A115" s="550"/>
      <c r="B115" s="539"/>
      <c r="C115" s="172" t="s">
        <v>1120</v>
      </c>
      <c r="D115" s="136" t="s">
        <v>1121</v>
      </c>
      <c r="E115" s="228"/>
      <c r="F115" s="229"/>
      <c r="G115" s="264">
        <f t="shared" si="26"/>
        <v>0</v>
      </c>
      <c r="H115" s="265"/>
      <c r="I115" s="266"/>
      <c r="J115" s="264">
        <f t="shared" si="27"/>
        <v>0</v>
      </c>
      <c r="K115" s="264">
        <f t="shared" si="14"/>
        <v>0</v>
      </c>
      <c r="L115" s="264">
        <f t="shared" si="15"/>
        <v>0</v>
      </c>
      <c r="M115" s="264">
        <f t="shared" si="16"/>
        <v>0</v>
      </c>
      <c r="N115" s="264">
        <f t="shared" si="17"/>
        <v>0</v>
      </c>
      <c r="O115" s="264">
        <f t="shared" si="18"/>
        <v>0</v>
      </c>
      <c r="P115" s="264">
        <f t="shared" si="19"/>
        <v>0</v>
      </c>
      <c r="Q115" s="264">
        <f t="shared" si="20"/>
        <v>0</v>
      </c>
      <c r="R115" s="264">
        <f t="shared" si="21"/>
        <v>0</v>
      </c>
      <c r="S115" s="264">
        <f t="shared" si="22"/>
        <v>0</v>
      </c>
      <c r="T115" s="264">
        <f t="shared" si="23"/>
        <v>0</v>
      </c>
      <c r="U115" s="264">
        <f t="shared" si="24"/>
        <v>0</v>
      </c>
      <c r="V115" s="264">
        <f t="shared" si="25"/>
        <v>0</v>
      </c>
    </row>
    <row r="116" spans="1:22" ht="26.25">
      <c r="A116" s="550"/>
      <c r="B116" s="539"/>
      <c r="C116" s="172" t="s">
        <v>1122</v>
      </c>
      <c r="D116" s="136" t="s">
        <v>1123</v>
      </c>
      <c r="E116" s="228"/>
      <c r="F116" s="229"/>
      <c r="G116" s="264">
        <f t="shared" si="26"/>
        <v>0</v>
      </c>
      <c r="H116" s="265"/>
      <c r="I116" s="266"/>
      <c r="J116" s="264">
        <f t="shared" si="27"/>
        <v>0</v>
      </c>
      <c r="K116" s="264">
        <f t="shared" si="14"/>
        <v>0</v>
      </c>
      <c r="L116" s="264">
        <f t="shared" si="15"/>
        <v>0</v>
      </c>
      <c r="M116" s="264">
        <f t="shared" si="16"/>
        <v>0</v>
      </c>
      <c r="N116" s="264">
        <f t="shared" si="17"/>
        <v>0</v>
      </c>
      <c r="O116" s="264">
        <f t="shared" si="18"/>
        <v>0</v>
      </c>
      <c r="P116" s="264">
        <f t="shared" si="19"/>
        <v>0</v>
      </c>
      <c r="Q116" s="264">
        <f t="shared" si="20"/>
        <v>0</v>
      </c>
      <c r="R116" s="264">
        <f t="shared" si="21"/>
        <v>0</v>
      </c>
      <c r="S116" s="264">
        <f t="shared" si="22"/>
        <v>0</v>
      </c>
      <c r="T116" s="264">
        <f t="shared" si="23"/>
        <v>0</v>
      </c>
      <c r="U116" s="264">
        <f t="shared" si="24"/>
        <v>0</v>
      </c>
      <c r="V116" s="264">
        <f t="shared" si="25"/>
        <v>0</v>
      </c>
    </row>
    <row r="117" spans="1:22" ht="26.25">
      <c r="A117" s="550"/>
      <c r="B117" s="539"/>
      <c r="C117" s="172" t="s">
        <v>1124</v>
      </c>
      <c r="D117" s="136" t="s">
        <v>1125</v>
      </c>
      <c r="E117" s="228"/>
      <c r="F117" s="229"/>
      <c r="G117" s="264">
        <f t="shared" si="26"/>
        <v>0</v>
      </c>
      <c r="H117" s="265"/>
      <c r="I117" s="266"/>
      <c r="J117" s="264">
        <f t="shared" si="27"/>
        <v>0</v>
      </c>
      <c r="K117" s="264">
        <f t="shared" si="14"/>
        <v>0</v>
      </c>
      <c r="L117" s="264">
        <f t="shared" si="15"/>
        <v>0</v>
      </c>
      <c r="M117" s="264">
        <f t="shared" si="16"/>
        <v>0</v>
      </c>
      <c r="N117" s="264">
        <f t="shared" si="17"/>
        <v>0</v>
      </c>
      <c r="O117" s="264">
        <f t="shared" si="18"/>
        <v>0</v>
      </c>
      <c r="P117" s="264">
        <f t="shared" si="19"/>
        <v>0</v>
      </c>
      <c r="Q117" s="264">
        <f t="shared" si="20"/>
        <v>0</v>
      </c>
      <c r="R117" s="264">
        <f t="shared" si="21"/>
        <v>0</v>
      </c>
      <c r="S117" s="264">
        <f t="shared" si="22"/>
        <v>0</v>
      </c>
      <c r="T117" s="264">
        <f t="shared" si="23"/>
        <v>0</v>
      </c>
      <c r="U117" s="264">
        <f t="shared" si="24"/>
        <v>0</v>
      </c>
      <c r="V117" s="264">
        <f t="shared" si="25"/>
        <v>0</v>
      </c>
    </row>
    <row r="118" spans="1:22" ht="26.25">
      <c r="A118" s="550"/>
      <c r="B118" s="539"/>
      <c r="C118" s="172" t="s">
        <v>1126</v>
      </c>
      <c r="D118" s="136" t="s">
        <v>1127</v>
      </c>
      <c r="E118" s="228"/>
      <c r="F118" s="229"/>
      <c r="G118" s="264">
        <f t="shared" si="26"/>
        <v>0</v>
      </c>
      <c r="H118" s="265"/>
      <c r="I118" s="266"/>
      <c r="J118" s="264">
        <f t="shared" si="27"/>
        <v>0</v>
      </c>
      <c r="K118" s="264">
        <f t="shared" si="14"/>
        <v>0</v>
      </c>
      <c r="L118" s="264">
        <f t="shared" si="15"/>
        <v>0</v>
      </c>
      <c r="M118" s="264">
        <f t="shared" si="16"/>
        <v>0</v>
      </c>
      <c r="N118" s="264">
        <f t="shared" si="17"/>
        <v>0</v>
      </c>
      <c r="O118" s="264">
        <f t="shared" si="18"/>
        <v>0</v>
      </c>
      <c r="P118" s="264">
        <f t="shared" si="19"/>
        <v>0</v>
      </c>
      <c r="Q118" s="264">
        <f t="shared" si="20"/>
        <v>0</v>
      </c>
      <c r="R118" s="264">
        <f t="shared" si="21"/>
        <v>0</v>
      </c>
      <c r="S118" s="264">
        <f t="shared" si="22"/>
        <v>0</v>
      </c>
      <c r="T118" s="264">
        <f t="shared" si="23"/>
        <v>0</v>
      </c>
      <c r="U118" s="264">
        <f t="shared" si="24"/>
        <v>0</v>
      </c>
      <c r="V118" s="264">
        <f t="shared" si="25"/>
        <v>0</v>
      </c>
    </row>
    <row r="119" spans="1:22" ht="26.25">
      <c r="A119" s="550"/>
      <c r="B119" s="539"/>
      <c r="C119" s="172" t="s">
        <v>1128</v>
      </c>
      <c r="D119" s="136" t="s">
        <v>1129</v>
      </c>
      <c r="E119" s="228"/>
      <c r="F119" s="229"/>
      <c r="G119" s="264">
        <f t="shared" si="26"/>
        <v>0</v>
      </c>
      <c r="H119" s="265"/>
      <c r="I119" s="266"/>
      <c r="J119" s="264">
        <f t="shared" si="27"/>
        <v>0</v>
      </c>
      <c r="K119" s="264">
        <f t="shared" si="14"/>
        <v>0</v>
      </c>
      <c r="L119" s="264">
        <f t="shared" si="15"/>
        <v>0</v>
      </c>
      <c r="M119" s="264">
        <f t="shared" si="16"/>
        <v>0</v>
      </c>
      <c r="N119" s="264">
        <f t="shared" si="17"/>
        <v>0</v>
      </c>
      <c r="O119" s="264">
        <f t="shared" si="18"/>
        <v>0</v>
      </c>
      <c r="P119" s="264">
        <f t="shared" si="19"/>
        <v>0</v>
      </c>
      <c r="Q119" s="264">
        <f t="shared" si="20"/>
        <v>0</v>
      </c>
      <c r="R119" s="264">
        <f t="shared" si="21"/>
        <v>0</v>
      </c>
      <c r="S119" s="264">
        <f t="shared" si="22"/>
        <v>0</v>
      </c>
      <c r="T119" s="264">
        <f t="shared" si="23"/>
        <v>0</v>
      </c>
      <c r="U119" s="264">
        <f t="shared" si="24"/>
        <v>0</v>
      </c>
      <c r="V119" s="264">
        <f t="shared" si="25"/>
        <v>0</v>
      </c>
    </row>
    <row r="120" spans="1:22" ht="26.25">
      <c r="A120" s="550"/>
      <c r="B120" s="539"/>
      <c r="C120" s="172" t="s">
        <v>1130</v>
      </c>
      <c r="D120" s="136" t="s">
        <v>1131</v>
      </c>
      <c r="E120" s="228"/>
      <c r="F120" s="229"/>
      <c r="G120" s="264">
        <f t="shared" si="26"/>
        <v>0</v>
      </c>
      <c r="H120" s="265"/>
      <c r="I120" s="266"/>
      <c r="J120" s="264">
        <f t="shared" si="27"/>
        <v>0</v>
      </c>
      <c r="K120" s="264">
        <f t="shared" si="14"/>
        <v>0</v>
      </c>
      <c r="L120" s="264">
        <f t="shared" si="15"/>
        <v>0</v>
      </c>
      <c r="M120" s="264">
        <f t="shared" si="16"/>
        <v>0</v>
      </c>
      <c r="N120" s="264">
        <f t="shared" si="17"/>
        <v>0</v>
      </c>
      <c r="O120" s="264">
        <f t="shared" si="18"/>
        <v>0</v>
      </c>
      <c r="P120" s="264">
        <f t="shared" si="19"/>
        <v>0</v>
      </c>
      <c r="Q120" s="264">
        <f t="shared" si="20"/>
        <v>0</v>
      </c>
      <c r="R120" s="264">
        <f t="shared" si="21"/>
        <v>0</v>
      </c>
      <c r="S120" s="264">
        <f t="shared" si="22"/>
        <v>0</v>
      </c>
      <c r="T120" s="264">
        <f t="shared" si="23"/>
        <v>0</v>
      </c>
      <c r="U120" s="264">
        <f t="shared" si="24"/>
        <v>0</v>
      </c>
      <c r="V120" s="264">
        <f t="shared" si="25"/>
        <v>0</v>
      </c>
    </row>
    <row r="121" spans="1:22" ht="26.25">
      <c r="A121" s="550"/>
      <c r="B121" s="539"/>
      <c r="C121" s="172" t="s">
        <v>1132</v>
      </c>
      <c r="D121" s="136" t="s">
        <v>1133</v>
      </c>
      <c r="E121" s="228"/>
      <c r="F121" s="229"/>
      <c r="G121" s="264">
        <f t="shared" si="26"/>
        <v>0</v>
      </c>
      <c r="H121" s="265"/>
      <c r="I121" s="266"/>
      <c r="J121" s="264">
        <f t="shared" si="27"/>
        <v>0</v>
      </c>
      <c r="K121" s="264">
        <f t="shared" si="14"/>
        <v>0</v>
      </c>
      <c r="L121" s="264">
        <f t="shared" si="15"/>
        <v>0</v>
      </c>
      <c r="M121" s="264">
        <f t="shared" si="16"/>
        <v>0</v>
      </c>
      <c r="N121" s="264">
        <f t="shared" si="17"/>
        <v>0</v>
      </c>
      <c r="O121" s="264">
        <f t="shared" si="18"/>
        <v>0</v>
      </c>
      <c r="P121" s="264">
        <f t="shared" si="19"/>
        <v>0</v>
      </c>
      <c r="Q121" s="264">
        <f t="shared" si="20"/>
        <v>0</v>
      </c>
      <c r="R121" s="264">
        <f t="shared" si="21"/>
        <v>0</v>
      </c>
      <c r="S121" s="264">
        <f t="shared" si="22"/>
        <v>0</v>
      </c>
      <c r="T121" s="264">
        <f t="shared" si="23"/>
        <v>0</v>
      </c>
      <c r="U121" s="264">
        <f t="shared" si="24"/>
        <v>0</v>
      </c>
      <c r="V121" s="264">
        <f t="shared" si="25"/>
        <v>0</v>
      </c>
    </row>
    <row r="122" spans="1:22" ht="26.25">
      <c r="A122" s="550"/>
      <c r="B122" s="539"/>
      <c r="C122" s="172" t="s">
        <v>1134</v>
      </c>
      <c r="D122" s="136" t="s">
        <v>1135</v>
      </c>
      <c r="E122" s="228"/>
      <c r="F122" s="229"/>
      <c r="G122" s="264">
        <f t="shared" si="26"/>
        <v>0</v>
      </c>
      <c r="H122" s="265"/>
      <c r="I122" s="266"/>
      <c r="J122" s="264">
        <f t="shared" si="27"/>
        <v>0</v>
      </c>
      <c r="K122" s="264">
        <f t="shared" si="14"/>
        <v>0</v>
      </c>
      <c r="L122" s="264">
        <f t="shared" si="15"/>
        <v>0</v>
      </c>
      <c r="M122" s="264">
        <f t="shared" si="16"/>
        <v>0</v>
      </c>
      <c r="N122" s="264">
        <f t="shared" si="17"/>
        <v>0</v>
      </c>
      <c r="O122" s="264">
        <f t="shared" si="18"/>
        <v>0</v>
      </c>
      <c r="P122" s="264">
        <f t="shared" si="19"/>
        <v>0</v>
      </c>
      <c r="Q122" s="264">
        <f t="shared" si="20"/>
        <v>0</v>
      </c>
      <c r="R122" s="264">
        <f t="shared" si="21"/>
        <v>0</v>
      </c>
      <c r="S122" s="264">
        <f t="shared" si="22"/>
        <v>0</v>
      </c>
      <c r="T122" s="264">
        <f t="shared" si="23"/>
        <v>0</v>
      </c>
      <c r="U122" s="264">
        <f t="shared" si="24"/>
        <v>0</v>
      </c>
      <c r="V122" s="264">
        <f t="shared" si="25"/>
        <v>0</v>
      </c>
    </row>
    <row r="123" spans="1:22" ht="26.25">
      <c r="A123" s="550"/>
      <c r="B123" s="539"/>
      <c r="C123" s="172" t="s">
        <v>1136</v>
      </c>
      <c r="D123" s="136" t="s">
        <v>1137</v>
      </c>
      <c r="E123" s="228"/>
      <c r="F123" s="229"/>
      <c r="G123" s="264">
        <f t="shared" si="26"/>
        <v>0</v>
      </c>
      <c r="H123" s="265"/>
      <c r="I123" s="266"/>
      <c r="J123" s="264">
        <f t="shared" si="27"/>
        <v>0</v>
      </c>
      <c r="K123" s="264">
        <f t="shared" si="14"/>
        <v>0</v>
      </c>
      <c r="L123" s="264">
        <f t="shared" si="15"/>
        <v>0</v>
      </c>
      <c r="M123" s="264">
        <f t="shared" si="16"/>
        <v>0</v>
      </c>
      <c r="N123" s="264">
        <f t="shared" si="17"/>
        <v>0</v>
      </c>
      <c r="O123" s="264">
        <f t="shared" si="18"/>
        <v>0</v>
      </c>
      <c r="P123" s="264">
        <f t="shared" si="19"/>
        <v>0</v>
      </c>
      <c r="Q123" s="264">
        <f t="shared" si="20"/>
        <v>0</v>
      </c>
      <c r="R123" s="264">
        <f t="shared" si="21"/>
        <v>0</v>
      </c>
      <c r="S123" s="264">
        <f t="shared" si="22"/>
        <v>0</v>
      </c>
      <c r="T123" s="264">
        <f t="shared" si="23"/>
        <v>0</v>
      </c>
      <c r="U123" s="264">
        <f t="shared" si="24"/>
        <v>0</v>
      </c>
      <c r="V123" s="264">
        <f t="shared" si="25"/>
        <v>0</v>
      </c>
    </row>
    <row r="124" spans="1:22" ht="26.25">
      <c r="A124" s="550"/>
      <c r="B124" s="539"/>
      <c r="C124" s="172" t="s">
        <v>1138</v>
      </c>
      <c r="D124" s="136" t="s">
        <v>1139</v>
      </c>
      <c r="E124" s="228"/>
      <c r="F124" s="229"/>
      <c r="G124" s="264">
        <f t="shared" si="26"/>
        <v>0</v>
      </c>
      <c r="H124" s="265"/>
      <c r="I124" s="266"/>
      <c r="J124" s="264">
        <f t="shared" si="27"/>
        <v>0</v>
      </c>
      <c r="K124" s="264">
        <f t="shared" si="14"/>
        <v>0</v>
      </c>
      <c r="L124" s="264">
        <f t="shared" si="15"/>
        <v>0</v>
      </c>
      <c r="M124" s="264">
        <f t="shared" si="16"/>
        <v>0</v>
      </c>
      <c r="N124" s="264">
        <f t="shared" si="17"/>
        <v>0</v>
      </c>
      <c r="O124" s="264">
        <f t="shared" si="18"/>
        <v>0</v>
      </c>
      <c r="P124" s="264">
        <f t="shared" si="19"/>
        <v>0</v>
      </c>
      <c r="Q124" s="264">
        <f t="shared" si="20"/>
        <v>0</v>
      </c>
      <c r="R124" s="264">
        <f t="shared" si="21"/>
        <v>0</v>
      </c>
      <c r="S124" s="264">
        <f t="shared" si="22"/>
        <v>0</v>
      </c>
      <c r="T124" s="264">
        <f t="shared" si="23"/>
        <v>0</v>
      </c>
      <c r="U124" s="264">
        <f t="shared" si="24"/>
        <v>0</v>
      </c>
      <c r="V124" s="264">
        <f t="shared" si="25"/>
        <v>0</v>
      </c>
    </row>
    <row r="125" spans="1:22" ht="26.25">
      <c r="A125" s="551"/>
      <c r="B125" s="552"/>
      <c r="C125" s="172" t="s">
        <v>0</v>
      </c>
      <c r="D125" s="136" t="s">
        <v>1</v>
      </c>
      <c r="E125" s="228"/>
      <c r="F125" s="229"/>
      <c r="G125" s="264">
        <f t="shared" si="26"/>
        <v>0</v>
      </c>
      <c r="H125" s="265"/>
      <c r="I125" s="266"/>
      <c r="J125" s="264">
        <f t="shared" si="27"/>
        <v>0</v>
      </c>
      <c r="K125" s="264">
        <f t="shared" si="14"/>
        <v>0</v>
      </c>
      <c r="L125" s="264">
        <f t="shared" si="15"/>
        <v>0</v>
      </c>
      <c r="M125" s="264">
        <f t="shared" si="16"/>
        <v>0</v>
      </c>
      <c r="N125" s="264">
        <f t="shared" si="17"/>
        <v>0</v>
      </c>
      <c r="O125" s="264">
        <f t="shared" si="18"/>
        <v>0</v>
      </c>
      <c r="P125" s="264">
        <f t="shared" si="19"/>
        <v>0</v>
      </c>
      <c r="Q125" s="264">
        <f t="shared" si="20"/>
        <v>0</v>
      </c>
      <c r="R125" s="264">
        <f t="shared" si="21"/>
        <v>0</v>
      </c>
      <c r="S125" s="264">
        <f t="shared" si="22"/>
        <v>0</v>
      </c>
      <c r="T125" s="264">
        <f t="shared" si="23"/>
        <v>0</v>
      </c>
      <c r="U125" s="264">
        <f t="shared" si="24"/>
        <v>0</v>
      </c>
      <c r="V125" s="264">
        <f t="shared" si="25"/>
        <v>0</v>
      </c>
    </row>
    <row r="126" spans="1:22" ht="39">
      <c r="A126" s="164" t="s">
        <v>2</v>
      </c>
      <c r="B126" s="138" t="s">
        <v>3</v>
      </c>
      <c r="C126" s="172" t="s">
        <v>4</v>
      </c>
      <c r="D126" s="136" t="s">
        <v>534</v>
      </c>
      <c r="E126" s="228"/>
      <c r="F126" s="229"/>
      <c r="G126" s="264">
        <f t="shared" si="26"/>
        <v>0</v>
      </c>
      <c r="H126" s="265"/>
      <c r="I126" s="266"/>
      <c r="J126" s="264">
        <f t="shared" si="27"/>
        <v>0</v>
      </c>
      <c r="K126" s="264">
        <f t="shared" si="14"/>
        <v>0</v>
      </c>
      <c r="L126" s="264">
        <f t="shared" si="15"/>
        <v>0</v>
      </c>
      <c r="M126" s="264">
        <f t="shared" si="16"/>
        <v>0</v>
      </c>
      <c r="N126" s="264">
        <f t="shared" si="17"/>
        <v>0</v>
      </c>
      <c r="O126" s="264">
        <f t="shared" si="18"/>
        <v>0</v>
      </c>
      <c r="P126" s="264">
        <f t="shared" si="19"/>
        <v>0</v>
      </c>
      <c r="Q126" s="264">
        <f t="shared" si="20"/>
        <v>0</v>
      </c>
      <c r="R126" s="264">
        <f t="shared" si="21"/>
        <v>0</v>
      </c>
      <c r="S126" s="264">
        <f t="shared" si="22"/>
        <v>0</v>
      </c>
      <c r="T126" s="264">
        <f t="shared" si="23"/>
        <v>0</v>
      </c>
      <c r="U126" s="264">
        <f t="shared" si="24"/>
        <v>0</v>
      </c>
      <c r="V126" s="264">
        <f t="shared" si="25"/>
        <v>0</v>
      </c>
    </row>
    <row r="127" spans="1:22" ht="39">
      <c r="A127" s="164" t="s">
        <v>535</v>
      </c>
      <c r="B127" s="138" t="s">
        <v>536</v>
      </c>
      <c r="C127" s="172" t="s">
        <v>537</v>
      </c>
      <c r="D127" s="136" t="s">
        <v>536</v>
      </c>
      <c r="E127" s="228"/>
      <c r="F127" s="229"/>
      <c r="G127" s="264">
        <f t="shared" si="26"/>
        <v>0</v>
      </c>
      <c r="H127" s="265"/>
      <c r="I127" s="266"/>
      <c r="J127" s="264">
        <f t="shared" si="27"/>
        <v>0</v>
      </c>
      <c r="K127" s="264">
        <f t="shared" si="14"/>
        <v>0</v>
      </c>
      <c r="L127" s="264">
        <f t="shared" si="15"/>
        <v>0</v>
      </c>
      <c r="M127" s="264">
        <f t="shared" si="16"/>
        <v>0</v>
      </c>
      <c r="N127" s="264">
        <f t="shared" si="17"/>
        <v>0</v>
      </c>
      <c r="O127" s="264">
        <f t="shared" si="18"/>
        <v>0</v>
      </c>
      <c r="P127" s="264">
        <f t="shared" si="19"/>
        <v>0</v>
      </c>
      <c r="Q127" s="264">
        <f t="shared" si="20"/>
        <v>0</v>
      </c>
      <c r="R127" s="264">
        <f t="shared" si="21"/>
        <v>0</v>
      </c>
      <c r="S127" s="264">
        <f t="shared" si="22"/>
        <v>0</v>
      </c>
      <c r="T127" s="264">
        <f t="shared" si="23"/>
        <v>0</v>
      </c>
      <c r="U127" s="264">
        <f t="shared" si="24"/>
        <v>0</v>
      </c>
      <c r="V127" s="264">
        <f t="shared" si="25"/>
        <v>0</v>
      </c>
    </row>
    <row r="128" spans="1:22" ht="26.25">
      <c r="A128" s="164" t="s">
        <v>538</v>
      </c>
      <c r="B128" s="138" t="s">
        <v>539</v>
      </c>
      <c r="C128" s="172"/>
      <c r="D128" s="252" t="s">
        <v>540</v>
      </c>
      <c r="E128" s="228"/>
      <c r="F128" s="229"/>
      <c r="G128" s="264">
        <f t="shared" si="26"/>
        <v>0</v>
      </c>
      <c r="H128" s="265"/>
      <c r="I128" s="266"/>
      <c r="J128" s="264">
        <f t="shared" si="27"/>
        <v>0</v>
      </c>
      <c r="K128" s="264">
        <f t="shared" si="14"/>
        <v>0</v>
      </c>
      <c r="L128" s="264">
        <f t="shared" si="15"/>
        <v>0</v>
      </c>
      <c r="M128" s="264">
        <f t="shared" si="16"/>
        <v>0</v>
      </c>
      <c r="N128" s="264">
        <f t="shared" si="17"/>
        <v>0</v>
      </c>
      <c r="O128" s="264">
        <f t="shared" si="18"/>
        <v>0</v>
      </c>
      <c r="P128" s="264">
        <f t="shared" si="19"/>
        <v>0</v>
      </c>
      <c r="Q128" s="264">
        <f t="shared" si="20"/>
        <v>0</v>
      </c>
      <c r="R128" s="264">
        <f t="shared" si="21"/>
        <v>0</v>
      </c>
      <c r="S128" s="264">
        <f t="shared" si="22"/>
        <v>0</v>
      </c>
      <c r="T128" s="264">
        <f t="shared" si="23"/>
        <v>0</v>
      </c>
      <c r="U128" s="264">
        <f t="shared" si="24"/>
        <v>0</v>
      </c>
      <c r="V128" s="264">
        <f t="shared" si="25"/>
        <v>0</v>
      </c>
    </row>
    <row r="129" spans="1:22" s="233" customFormat="1" ht="12.75">
      <c r="A129" s="230" t="s">
        <v>662</v>
      </c>
      <c r="B129" s="231"/>
      <c r="C129" s="231"/>
      <c r="D129" s="231"/>
      <c r="E129" s="234">
        <f>SUM(E8:E128)</f>
        <v>0</v>
      </c>
      <c r="F129" s="235"/>
      <c r="G129" s="232">
        <f>SUM(G8:G128)</f>
        <v>0</v>
      </c>
      <c r="H129" s="244"/>
      <c r="I129" s="234">
        <f aca="true" t="shared" si="28" ref="I129:V129">SUM(I8:I128)</f>
        <v>0</v>
      </c>
      <c r="J129" s="232">
        <f t="shared" si="28"/>
        <v>0</v>
      </c>
      <c r="K129" s="232">
        <f t="shared" si="28"/>
        <v>0</v>
      </c>
      <c r="L129" s="232">
        <f t="shared" si="28"/>
        <v>0</v>
      </c>
      <c r="M129" s="232">
        <f t="shared" si="28"/>
        <v>0</v>
      </c>
      <c r="N129" s="232">
        <f t="shared" si="28"/>
        <v>0</v>
      </c>
      <c r="O129" s="232">
        <f t="shared" si="28"/>
        <v>0</v>
      </c>
      <c r="P129" s="232">
        <f t="shared" si="28"/>
        <v>0</v>
      </c>
      <c r="Q129" s="232">
        <f t="shared" si="28"/>
        <v>0</v>
      </c>
      <c r="R129" s="232">
        <f t="shared" si="28"/>
        <v>0</v>
      </c>
      <c r="S129" s="232">
        <f t="shared" si="28"/>
        <v>0</v>
      </c>
      <c r="T129" s="232">
        <f t="shared" si="28"/>
        <v>0</v>
      </c>
      <c r="U129" s="232">
        <f t="shared" si="28"/>
        <v>0</v>
      </c>
      <c r="V129" s="232">
        <f t="shared" si="28"/>
        <v>0</v>
      </c>
    </row>
    <row r="131" spans="6:10" ht="12.75">
      <c r="F131" s="233" t="s">
        <v>260</v>
      </c>
      <c r="G131" s="233"/>
      <c r="H131" s="233"/>
      <c r="I131" s="233"/>
      <c r="J131" s="236">
        <f>J129-G129</f>
        <v>0</v>
      </c>
    </row>
    <row r="132" spans="6:8" ht="12.75">
      <c r="F132" s="5" t="s">
        <v>676</v>
      </c>
      <c r="H132" s="5"/>
    </row>
    <row r="133" ht="12.75">
      <c r="H133" s="5"/>
    </row>
    <row r="134" spans="6:8" ht="12.75" outlineLevel="1">
      <c r="F134" s="5" t="s">
        <v>252</v>
      </c>
      <c r="H134" s="5"/>
    </row>
    <row r="135" spans="6:10" ht="12.75" outlineLevel="1">
      <c r="F135" s="5" t="s">
        <v>253</v>
      </c>
      <c r="H135" s="5"/>
      <c r="J135" s="245">
        <f>L129-K129</f>
        <v>0</v>
      </c>
    </row>
    <row r="136" spans="6:10" ht="12.75" outlineLevel="1">
      <c r="F136" s="5" t="s">
        <v>254</v>
      </c>
      <c r="H136" s="5"/>
      <c r="J136" s="245">
        <f>N129-M129</f>
        <v>0</v>
      </c>
    </row>
    <row r="137" spans="6:10" ht="12.75" outlineLevel="1">
      <c r="F137" s="5" t="s">
        <v>255</v>
      </c>
      <c r="H137" s="5"/>
      <c r="J137" s="245">
        <f>P129-O129</f>
        <v>0</v>
      </c>
    </row>
    <row r="138" spans="6:10" ht="12.75" outlineLevel="1">
      <c r="F138" s="5" t="s">
        <v>256</v>
      </c>
      <c r="H138" s="5"/>
      <c r="J138" s="245">
        <f>R129-Q129</f>
        <v>0</v>
      </c>
    </row>
    <row r="139" spans="6:10" ht="12.75" outlineLevel="1">
      <c r="F139" s="5" t="s">
        <v>257</v>
      </c>
      <c r="H139" s="5"/>
      <c r="J139" s="245">
        <f>T129-S129</f>
        <v>0</v>
      </c>
    </row>
    <row r="140" spans="6:10" ht="12.75" outlineLevel="1">
      <c r="F140" s="5" t="s">
        <v>258</v>
      </c>
      <c r="H140" s="5"/>
      <c r="J140" s="245">
        <f>V129-U129</f>
        <v>0</v>
      </c>
    </row>
  </sheetData>
  <mergeCells count="31">
    <mergeCell ref="A111:A112"/>
    <mergeCell ref="B111:B112"/>
    <mergeCell ref="A113:A125"/>
    <mergeCell ref="B113:B125"/>
    <mergeCell ref="A92:A93"/>
    <mergeCell ref="B92:B93"/>
    <mergeCell ref="A108:A109"/>
    <mergeCell ref="B108:B109"/>
    <mergeCell ref="A63:A70"/>
    <mergeCell ref="B63:B70"/>
    <mergeCell ref="A88:A91"/>
    <mergeCell ref="B88:B91"/>
    <mergeCell ref="B33:B34"/>
    <mergeCell ref="A54:A55"/>
    <mergeCell ref="B54:B55"/>
    <mergeCell ref="B57:B59"/>
    <mergeCell ref="A11:A17"/>
    <mergeCell ref="B11:B17"/>
    <mergeCell ref="A29:A32"/>
    <mergeCell ref="B29:B32"/>
    <mergeCell ref="K5:V5"/>
    <mergeCell ref="K6:L6"/>
    <mergeCell ref="M6:N6"/>
    <mergeCell ref="O6:P6"/>
    <mergeCell ref="Q6:R6"/>
    <mergeCell ref="S6:T6"/>
    <mergeCell ref="U6:V6"/>
    <mergeCell ref="A5:A6"/>
    <mergeCell ref="B5:B6"/>
    <mergeCell ref="C5:D6"/>
    <mergeCell ref="I5:J5"/>
  </mergeCells>
  <printOptions/>
  <pageMargins left="0.1968503937007874" right="0.31496062992125984" top="0.5905511811023623" bottom="0.7480314960629921" header="0.5118110236220472" footer="0.5118110236220472"/>
  <pageSetup fitToHeight="0"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LKB</dc:creator>
  <cp:keywords/>
  <dc:description/>
  <cp:lastModifiedBy>Gehlert</cp:lastModifiedBy>
  <cp:lastPrinted>2008-01-09T13:11:59Z</cp:lastPrinted>
  <dcterms:created xsi:type="dcterms:W3CDTF">2003-11-20T10:47:12Z</dcterms:created>
  <dcterms:modified xsi:type="dcterms:W3CDTF">2008-02-06T13:12:21Z</dcterms:modified>
  <cp:category/>
  <cp:version/>
  <cp:contentType/>
  <cp:contentStatus/>
</cp:coreProperties>
</file>